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Z:\ESS Unit\000f FY 2023 Forms (Official - Draft)\001tr FY 2023 Tools &amp; Resources\"/>
    </mc:Choice>
  </mc:AlternateContent>
  <xr:revisionPtr revIDLastSave="0" documentId="13_ncr:1_{44D5868D-C4B1-4EA1-A245-755BC1B7068A}" xr6:coauthVersionLast="47" xr6:coauthVersionMax="47" xr10:uidLastSave="{00000000-0000-0000-0000-000000000000}"/>
  <bookViews>
    <workbookView xWindow="28680" yWindow="-120" windowWidth="29040" windowHeight="15840" xr2:uid="{00000000-000D-0000-FFFF-FFFF00000000}"/>
  </bookViews>
  <sheets>
    <sheet name="DATE CALCULATOR" sheetId="11" r:id="rId1"/>
    <sheet name="Monthly Updates" sheetId="12" state="hidden" r:id="rId2"/>
    <sheet name="Blank" sheetId="4" state="hidden" r:id="rId3"/>
    <sheet name="Scorecard" sheetId="10" state="hidden" r:id="rId4"/>
  </sheets>
  <definedNames>
    <definedName name="CustomizedEmploymentScoreCard" localSheetId="3">Scorecard!$G$14</definedName>
    <definedName name="_xlnm.Print_Area" localSheetId="0">'DATE CALCULATOR'!$B$2:$J$42</definedName>
    <definedName name="_xlnm.Print_Area" localSheetId="3">Scorecard!$A$1:$AI$128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11" l="1"/>
  <c r="C46" i="11"/>
  <c r="D46" i="11" s="1"/>
  <c r="E46" i="11" s="1"/>
  <c r="F46" i="11" s="1"/>
  <c r="F29" i="11"/>
  <c r="F27" i="11"/>
  <c r="F25" i="11"/>
  <c r="F23" i="11"/>
  <c r="F21" i="11"/>
  <c r="F30" i="11" l="1"/>
  <c r="E41" i="11" l="1"/>
  <c r="D14" i="11"/>
  <c r="E14" i="11" s="1"/>
  <c r="I14" i="11" s="1"/>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E7"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D39" i="12"/>
  <c r="E38" i="12"/>
  <c r="E37" i="12"/>
  <c r="E36" i="12"/>
  <c r="E35" i="12"/>
  <c r="E34" i="12"/>
  <c r="E33" i="12"/>
  <c r="E32" i="12"/>
  <c r="E31" i="12"/>
  <c r="E30" i="12"/>
  <c r="E29" i="12"/>
  <c r="E28" i="12"/>
  <c r="E27" i="12"/>
  <c r="E26" i="12"/>
  <c r="E25" i="12"/>
  <c r="E24" i="12"/>
  <c r="E22" i="12"/>
  <c r="E23" i="12"/>
  <c r="E21" i="12"/>
  <c r="E20" i="12"/>
  <c r="E19" i="12"/>
  <c r="E18" i="12"/>
  <c r="E17" i="12"/>
  <c r="E16" i="12"/>
  <c r="E15" i="12"/>
  <c r="E14" i="12"/>
  <c r="E13" i="12"/>
  <c r="E12" i="12"/>
  <c r="E11" i="12"/>
  <c r="E10" i="12"/>
  <c r="E9" i="12"/>
  <c r="E8" i="12"/>
  <c r="J14" i="11" l="1"/>
  <c r="D15" i="11" s="1"/>
  <c r="E15" i="11" s="1"/>
  <c r="I15" i="11" s="1"/>
  <c r="J15" i="11" s="1"/>
  <c r="D16" i="11" s="1"/>
  <c r="E16" i="11" l="1"/>
  <c r="I16" i="11" s="1"/>
  <c r="J16" i="11" s="1"/>
  <c r="D17" i="11" s="1"/>
  <c r="E17" i="11" s="1"/>
  <c r="I17" i="11" s="1"/>
  <c r="J17" i="11" s="1"/>
  <c r="D6" i="11"/>
  <c r="E6" i="11"/>
  <c r="I6" i="11" s="1"/>
  <c r="F28" i="11"/>
  <c r="F26" i="11"/>
  <c r="F24" i="11"/>
  <c r="F22" i="11"/>
  <c r="I22" i="11" l="1"/>
  <c r="J21" i="11" s="1"/>
  <c r="I30" i="11"/>
  <c r="J29" i="11" s="1"/>
  <c r="I24" i="11"/>
  <c r="J23" i="11" s="1"/>
  <c r="I26" i="11"/>
  <c r="J25" i="11" s="1"/>
  <c r="I28" i="11"/>
  <c r="J27" i="11" s="1"/>
  <c r="D7" i="11"/>
  <c r="J6" i="11"/>
  <c r="E7" i="11"/>
  <c r="I7" i="11" s="1"/>
  <c r="D8" i="11" l="1"/>
  <c r="J7" i="11"/>
  <c r="E8" i="11"/>
  <c r="I8" i="11" s="1"/>
  <c r="D9" i="11" l="1"/>
  <c r="J8" i="11"/>
  <c r="E9" i="11"/>
  <c r="I9" i="11" l="1"/>
  <c r="J9" i="11" s="1"/>
  <c r="U41" i="10"/>
  <c r="G128" i="10"/>
  <c r="U78" i="10"/>
  <c r="Z78" i="10"/>
  <c r="Z70" i="10"/>
  <c r="U70" i="10"/>
  <c r="Z62" i="10"/>
  <c r="U62" i="10"/>
  <c r="T51" i="10"/>
  <c r="M51" i="10"/>
  <c r="B51" i="10"/>
  <c r="AE49" i="10"/>
  <c r="T49" i="10"/>
  <c r="I49" i="10"/>
  <c r="AD47" i="10"/>
  <c r="I47" i="10"/>
  <c r="AD46" i="10"/>
  <c r="I46" i="10"/>
  <c r="I45" i="10"/>
  <c r="Z41" i="10"/>
  <c r="Z29" i="10"/>
  <c r="U29" i="10"/>
  <c r="X72" i="10" l="1"/>
  <c r="X64" i="10"/>
  <c r="X80" i="10"/>
  <c r="X31" i="10"/>
  <c r="X43" i="10"/>
  <c r="F41" i="4" l="1"/>
  <c r="H40" i="4"/>
  <c r="G40" i="4"/>
  <c r="F40" i="4"/>
</calcChain>
</file>

<file path=xl/sharedStrings.xml><?xml version="1.0" encoding="utf-8"?>
<sst xmlns="http://schemas.openxmlformats.org/spreadsheetml/2006/main" count="451" uniqueCount="214">
  <si>
    <t>Yes</t>
  </si>
  <si>
    <t>No</t>
  </si>
  <si>
    <t>Missing</t>
  </si>
  <si>
    <t>NA</t>
  </si>
  <si>
    <t>Each Response = 1 Point</t>
  </si>
  <si>
    <t>Start Date:</t>
  </si>
  <si>
    <t>End Date:</t>
  </si>
  <si>
    <t>Total Points</t>
  </si>
  <si>
    <t>Total Points Possible</t>
  </si>
  <si>
    <t>P</t>
  </si>
  <si>
    <t>Customized Employment Pilot Contract</t>
  </si>
  <si>
    <t>Contractor Name:</t>
  </si>
  <si>
    <t>Participant Name:</t>
  </si>
  <si>
    <t>Contract Year:</t>
  </si>
  <si>
    <t>Reviewed by:</t>
  </si>
  <si>
    <t>Review Date:</t>
  </si>
  <si>
    <t>Contracts Audited:</t>
  </si>
  <si>
    <t>Customized Employment</t>
  </si>
  <si>
    <t>Employment &amp; Retention</t>
  </si>
  <si>
    <t>Job Placement</t>
  </si>
  <si>
    <t>Supported Employment</t>
  </si>
  <si>
    <t>Employment Support Services</t>
  </si>
  <si>
    <t>JOBS</t>
  </si>
  <si>
    <t>Scoring Instructions:   Each section will be scored according to the “Yes” responses and the point values indicated in the heading of each section.  “Total Points Possible” in column “A” will be tabulated and recorded in the indicated table cell.  The “Total Points” is the total of possible responses in column B less any “N/A” responses in each section.  “N/A” responses do not have a point value and do not factor into the score and subsequent percentage.  The final percentage score is the total of points in column “A” divided by the total possible points in column “B.”</t>
  </si>
  <si>
    <t>CE Discovery and Profile</t>
  </si>
  <si>
    <t>CE Career Exploration</t>
  </si>
  <si>
    <t>CE Team Meeting</t>
  </si>
  <si>
    <t>CE Visual Résumé</t>
  </si>
  <si>
    <t>CE Job Development</t>
  </si>
  <si>
    <t>CE Internship</t>
  </si>
  <si>
    <t>CE Job Coaching I Month 1</t>
  </si>
  <si>
    <t>CE Job Coaching II Month 1</t>
  </si>
  <si>
    <t>CE Job Coaching II Month 2</t>
  </si>
  <si>
    <t>CE Onsite Supports and Training</t>
  </si>
  <si>
    <t>CE Maintenance</t>
  </si>
  <si>
    <t>CE Extended Services for Transition</t>
  </si>
  <si>
    <t>CE Employment Outcome</t>
  </si>
  <si>
    <t>Total for All Sections</t>
  </si>
  <si>
    <t>Total Possible</t>
  </si>
  <si>
    <t>Score</t>
  </si>
  <si>
    <t>(a)</t>
  </si>
  <si>
    <t>(b)</t>
  </si>
  <si>
    <t>Divide Total Number in (a) by (b) to equal percentage score:</t>
  </si>
  <si>
    <t>%</t>
  </si>
  <si>
    <t>CE Job Coaching I Month 2</t>
  </si>
  <si>
    <t>Assessment</t>
  </si>
  <si>
    <t>Vocational Prep</t>
  </si>
  <si>
    <t>Placement</t>
  </si>
  <si>
    <t>4-Week Retention</t>
  </si>
  <si>
    <t>8-Week Retention</t>
  </si>
  <si>
    <t>Stabilization</t>
  </si>
  <si>
    <t>Successful Employment</t>
  </si>
  <si>
    <t>ESS &amp; JOBS</t>
  </si>
  <si>
    <r>
      <rPr>
        <b/>
        <sz val="12"/>
        <color theme="1"/>
        <rFont val="Arial"/>
        <family val="2"/>
      </rPr>
      <t>JOBS</t>
    </r>
    <r>
      <rPr>
        <sz val="12"/>
        <color theme="1"/>
        <rFont val="Arial"/>
        <family val="2"/>
      </rPr>
      <t xml:space="preserve"> Job Service</t>
    </r>
  </si>
  <si>
    <r>
      <rPr>
        <b/>
        <sz val="12"/>
        <color theme="1"/>
        <rFont val="Arial"/>
        <family val="2"/>
      </rPr>
      <t>ESS</t>
    </r>
    <r>
      <rPr>
        <sz val="12"/>
        <color theme="1"/>
        <rFont val="Arial"/>
        <family val="2"/>
      </rPr>
      <t xml:space="preserve"> Supports for Employment</t>
    </r>
  </si>
  <si>
    <r>
      <rPr>
        <b/>
        <sz val="12"/>
        <color theme="1"/>
        <rFont val="Arial"/>
        <family val="2"/>
      </rPr>
      <t>ESS</t>
    </r>
    <r>
      <rPr>
        <sz val="12"/>
        <color theme="1"/>
        <rFont val="Arial"/>
        <family val="2"/>
      </rPr>
      <t xml:space="preserve"> Employment Support Assessment</t>
    </r>
  </si>
  <si>
    <t>Audit Summary:</t>
  </si>
  <si>
    <t>Date Signed</t>
  </si>
  <si>
    <t>Signature of</t>
  </si>
  <si>
    <t>Customized Employment Contract</t>
  </si>
  <si>
    <t xml:space="preserve">Outcome: </t>
  </si>
  <si>
    <t>.</t>
  </si>
  <si>
    <t>Summary:</t>
  </si>
  <si>
    <t>Milestone</t>
  </si>
  <si>
    <t>O</t>
  </si>
  <si>
    <t>SE Contract</t>
  </si>
  <si>
    <r>
      <t xml:space="preserve">Vocational Preparation </t>
    </r>
    <r>
      <rPr>
        <i/>
        <sz val="12"/>
        <color theme="1"/>
        <rFont val="Arial"/>
        <family val="2"/>
      </rPr>
      <t>(optional)</t>
    </r>
  </si>
  <si>
    <r>
      <t xml:space="preserve">4-Week Retention </t>
    </r>
    <r>
      <rPr>
        <i/>
        <sz val="12"/>
        <color theme="1"/>
        <rFont val="Arial"/>
        <family val="2"/>
      </rPr>
      <t>(optional)</t>
    </r>
  </si>
  <si>
    <t>ER Contract</t>
  </si>
  <si>
    <t>JP Contract</t>
  </si>
  <si>
    <t>FY 2019</t>
  </si>
  <si>
    <t>CE!F19</t>
  </si>
  <si>
    <t>CE!F20</t>
  </si>
  <si>
    <t>CE!F40</t>
  </si>
  <si>
    <t>CE!F41</t>
  </si>
  <si>
    <t>CE!58</t>
  </si>
  <si>
    <t>CE!F76</t>
  </si>
  <si>
    <t>CE!F108</t>
  </si>
  <si>
    <t>CE!F140</t>
  </si>
  <si>
    <t>CE!F169</t>
  </si>
  <si>
    <t>CE!F191</t>
  </si>
  <si>
    <t>CE!F220</t>
  </si>
  <si>
    <t>CE!F249</t>
  </si>
  <si>
    <t>CE!F278</t>
  </si>
  <si>
    <t>CE!F306</t>
  </si>
  <si>
    <t>CE!F336</t>
  </si>
  <si>
    <t>CE!F358</t>
  </si>
  <si>
    <t>CE!F59</t>
  </si>
  <si>
    <t>CE!F77</t>
  </si>
  <si>
    <t>CE!F109</t>
  </si>
  <si>
    <t>CE!F141</t>
  </si>
  <si>
    <t>CE!F170</t>
  </si>
  <si>
    <t>CE!F192</t>
  </si>
  <si>
    <t>CE!F221</t>
  </si>
  <si>
    <t>CE!F250</t>
  </si>
  <si>
    <t>CE!F279</t>
  </si>
  <si>
    <t>CE!F307</t>
  </si>
  <si>
    <t>CE!F359</t>
  </si>
  <si>
    <t>CE!F337</t>
  </si>
  <si>
    <t>SE!F29</t>
  </si>
  <si>
    <t>SE!F54</t>
  </si>
  <si>
    <t>SE!F86</t>
  </si>
  <si>
    <t>SE!F121</t>
  </si>
  <si>
    <t>SE!F154</t>
  </si>
  <si>
    <t>SE!F189</t>
  </si>
  <si>
    <t>SE!F213</t>
  </si>
  <si>
    <t>SE!F30</t>
  </si>
  <si>
    <t>SE!F55</t>
  </si>
  <si>
    <t>SE!F87</t>
  </si>
  <si>
    <t>SE!F122</t>
  </si>
  <si>
    <t>SE!F155</t>
  </si>
  <si>
    <t>SE!F190</t>
  </si>
  <si>
    <t>SE!F214</t>
  </si>
  <si>
    <t>ER!F31</t>
  </si>
  <si>
    <t>ER!F51</t>
  </si>
  <si>
    <t>ER!F74</t>
  </si>
  <si>
    <t>ER!F106</t>
  </si>
  <si>
    <t>ER!F128</t>
  </si>
  <si>
    <t>ER!F32</t>
  </si>
  <si>
    <t>ER!F52</t>
  </si>
  <si>
    <t>ER!F75</t>
  </si>
  <si>
    <t>ER!F107</t>
  </si>
  <si>
    <t>ER!F129</t>
  </si>
  <si>
    <t>JP!F30</t>
  </si>
  <si>
    <t>JP!F62</t>
  </si>
  <si>
    <t>JP!F86</t>
  </si>
  <si>
    <t>JP!F31</t>
  </si>
  <si>
    <t>JP!F63</t>
  </si>
  <si>
    <t>JP!F87</t>
  </si>
  <si>
    <t>ESS!F13</t>
  </si>
  <si>
    <t>ESS!F41</t>
  </si>
  <si>
    <t>ESS!F14</t>
  </si>
  <si>
    <t>ESS!F42</t>
  </si>
  <si>
    <t>JOBS!F22</t>
  </si>
  <si>
    <t>JOBS!F23</t>
  </si>
  <si>
    <t>Time Period</t>
  </si>
  <si>
    <t>Day 1</t>
  </si>
  <si>
    <t>Four (4) Week</t>
  </si>
  <si>
    <t>Day 28</t>
  </si>
  <si>
    <t>Eight (8) Week</t>
  </si>
  <si>
    <t>Day 56</t>
  </si>
  <si>
    <t>Stabilization 12 Week</t>
  </si>
  <si>
    <t>Day 84</t>
  </si>
  <si>
    <t>16 Week Stabilization</t>
  </si>
  <si>
    <t>Day 112</t>
  </si>
  <si>
    <t>Plus 90 Days</t>
  </si>
  <si>
    <t>EMP</t>
  </si>
  <si>
    <t>Other Number of Days</t>
  </si>
  <si>
    <t>Start Date</t>
  </si>
  <si>
    <t xml:space="preserve">&lt;------Day X: </t>
  </si>
  <si>
    <t>Next Milestone                        Start Date</t>
  </si>
  <si>
    <t>Other Contracts DATE CALCULATOR</t>
  </si>
  <si>
    <t>Milestone/Service Day 1</t>
  </si>
  <si>
    <t>Milestone/Service Day 28</t>
  </si>
  <si>
    <t>Milestone/Service Day 56</t>
  </si>
  <si>
    <t>Milestone/Service Day 90</t>
  </si>
  <si>
    <t>Other Number of Weeks</t>
  </si>
  <si>
    <t>REGULAR SUPPORTS</t>
  </si>
  <si>
    <t>INTENSIVE SUPPORTS / HC</t>
  </si>
  <si>
    <t>Supported Employment DATE CALCULATORS</t>
  </si>
  <si>
    <t>New End Date</t>
  </si>
  <si>
    <t>Placement Milstones</t>
  </si>
  <si>
    <t>Work Day 2</t>
  </si>
  <si>
    <t>Work Day 3</t>
  </si>
  <si>
    <t>Work Day 4</t>
  </si>
  <si>
    <t># of Days</t>
  </si>
  <si>
    <t>End</t>
  </si>
  <si>
    <t>* Start *</t>
  </si>
  <si>
    <t>Enter</t>
  </si>
  <si>
    <t>Result</t>
  </si>
  <si>
    <t>Work Day 1</t>
  </si>
  <si>
    <t>Milestone Start Date * :</t>
  </si>
  <si>
    <t>End Date</t>
  </si>
  <si>
    <t>Number of Days Calculator</t>
  </si>
  <si>
    <t>Individual Served</t>
  </si>
  <si>
    <t>DRS Counselor</t>
  </si>
  <si>
    <t>ESS-C-133 — DRS Counselor Monthly Updates due dates</t>
  </si>
  <si>
    <t>Date Referred to Contractor:</t>
  </si>
  <si>
    <t>Date Sent</t>
  </si>
  <si>
    <t>Current Milestone</t>
  </si>
  <si>
    <t>Month</t>
  </si>
  <si>
    <t>report due on</t>
  </si>
  <si>
    <t>Scheduled Due</t>
  </si>
  <si>
    <r>
      <rPr>
        <sz val="18"/>
        <color theme="1"/>
        <rFont val="Montserrat"/>
      </rPr>
      <t xml:space="preserve">Work Day 5                                                                               </t>
    </r>
    <r>
      <rPr>
        <b/>
        <sz val="24"/>
        <color theme="1"/>
        <rFont val="Montserrat"/>
      </rPr>
      <t>Milestone</t>
    </r>
  </si>
  <si>
    <r>
      <rPr>
        <sz val="18"/>
        <color theme="1"/>
        <rFont val="Montserrat"/>
      </rPr>
      <t xml:space="preserve">Number of </t>
    </r>
    <r>
      <rPr>
        <b/>
        <sz val="18"/>
        <color theme="1"/>
        <rFont val="Montserrat"/>
      </rPr>
      <t>Days:</t>
    </r>
  </si>
  <si>
    <r>
      <rPr>
        <sz val="18"/>
        <color theme="1"/>
        <rFont val="Montserrat"/>
      </rPr>
      <t xml:space="preserve">Number of </t>
    </r>
    <r>
      <rPr>
        <b/>
        <sz val="18"/>
        <color theme="1"/>
        <rFont val="Montserrat"/>
      </rPr>
      <t>Weeks:</t>
    </r>
  </si>
  <si>
    <t>Revised 01/25/2021</t>
  </si>
  <si>
    <t>ESS-DC-001</t>
  </si>
  <si>
    <t>Date Calculator</t>
  </si>
  <si>
    <t>Actual Due Date *</t>
  </si>
  <si>
    <t>*</t>
  </si>
  <si>
    <t>If it is easier for you to have a certain day of the month to send your reports, make sure to clear that with your DRS Counselor. Actual Due Date updates each time a report is sent.</t>
  </si>
  <si>
    <r>
      <rPr>
        <b/>
        <sz val="22"/>
        <color theme="1"/>
        <rFont val="Montserrat"/>
      </rPr>
      <t>Extra Weeks</t>
    </r>
    <r>
      <rPr>
        <sz val="22"/>
        <color theme="1"/>
        <rFont val="Montserrat"/>
      </rPr>
      <t xml:space="preserve"> means the number of weeks not meeting contract criteria such as inadequate supports provided or individual not meeting % of work goal required by contract.</t>
    </r>
  </si>
  <si>
    <t>**</t>
  </si>
  <si>
    <t>Extra Weeks **</t>
  </si>
  <si>
    <r>
      <rPr>
        <i/>
        <sz val="14"/>
        <color rgb="FF0000FF"/>
        <rFont val="Montserrat"/>
      </rPr>
      <t xml:space="preserve">Extra </t>
    </r>
    <r>
      <rPr>
        <b/>
        <i/>
        <sz val="14"/>
        <color rgb="FF0000FF"/>
        <rFont val="Montserrat"/>
      </rPr>
      <t>Weeks **</t>
    </r>
  </si>
  <si>
    <r>
      <rPr>
        <i/>
        <sz val="14"/>
        <color rgb="FF0000FF"/>
        <rFont val="Montserrat"/>
      </rPr>
      <t xml:space="preserve">Furlough </t>
    </r>
    <r>
      <rPr>
        <b/>
        <i/>
        <sz val="14"/>
        <color rgb="FF0000FF"/>
        <rFont val="Montserrat"/>
      </rPr>
      <t>Days *</t>
    </r>
  </si>
  <si>
    <t>Furlough Days *</t>
  </si>
  <si>
    <t>Column will update after each update is sent.</t>
  </si>
  <si>
    <t>90 Days during a milestone/service</t>
  </si>
  <si>
    <t>Four (4) Weeks - 28 Day on a single milstone/service</t>
  </si>
  <si>
    <t>Eight (8) Weeks - 56 Days on a single milestone/service</t>
  </si>
  <si>
    <t>Birthday</t>
  </si>
  <si>
    <t>Today</t>
  </si>
  <si>
    <t>Minutes</t>
  </si>
  <si>
    <t>Seconds</t>
  </si>
  <si>
    <r>
      <rPr>
        <b/>
        <sz val="26"/>
        <color rgb="FF0000FF"/>
        <rFont val="Montserrat"/>
      </rPr>
      <t>J</t>
    </r>
    <r>
      <rPr>
        <b/>
        <sz val="26"/>
        <color rgb="FFFF0000"/>
        <rFont val="Montserrat"/>
      </rPr>
      <t>u</t>
    </r>
    <r>
      <rPr>
        <b/>
        <sz val="26"/>
        <color rgb="FF0000FF"/>
        <rFont val="Montserrat"/>
      </rPr>
      <t>s</t>
    </r>
    <r>
      <rPr>
        <b/>
        <sz val="26"/>
        <color rgb="FFFF0000"/>
        <rFont val="Montserrat"/>
      </rPr>
      <t>t</t>
    </r>
    <r>
      <rPr>
        <b/>
        <sz val="26"/>
        <color rgb="FF0000FF"/>
        <rFont val="Montserrat"/>
      </rPr>
      <t xml:space="preserve"> f</t>
    </r>
    <r>
      <rPr>
        <b/>
        <sz val="26"/>
        <color rgb="FFFF0000"/>
        <rFont val="Montserrat"/>
      </rPr>
      <t>o</t>
    </r>
    <r>
      <rPr>
        <b/>
        <sz val="26"/>
        <color rgb="FF0000FF"/>
        <rFont val="Montserrat"/>
      </rPr>
      <t xml:space="preserve">r </t>
    </r>
    <r>
      <rPr>
        <b/>
        <sz val="26"/>
        <color rgb="FFFF0000"/>
        <rFont val="Montserrat"/>
      </rPr>
      <t>F</t>
    </r>
    <r>
      <rPr>
        <b/>
        <sz val="26"/>
        <color rgb="FF0000FF"/>
        <rFont val="Montserrat"/>
      </rPr>
      <t>u</t>
    </r>
    <r>
      <rPr>
        <b/>
        <sz val="26"/>
        <color rgb="FFFF0000"/>
        <rFont val="Montserrat"/>
      </rPr>
      <t>n</t>
    </r>
  </si>
  <si>
    <r>
      <t xml:space="preserve">* </t>
    </r>
    <r>
      <rPr>
        <b/>
        <sz val="20"/>
        <color theme="1"/>
        <rFont val="Montserrat"/>
      </rPr>
      <t xml:space="preserve">Milestone </t>
    </r>
    <r>
      <rPr>
        <b/>
        <u/>
        <sz val="20"/>
        <color theme="1"/>
        <rFont val="Montserrat"/>
      </rPr>
      <t>Begin Date</t>
    </r>
    <r>
      <rPr>
        <sz val="20"/>
        <color theme="1"/>
        <rFont val="Montserrat"/>
      </rPr>
      <t xml:space="preserve"> is day after </t>
    </r>
    <r>
      <rPr>
        <b/>
        <sz val="20"/>
        <color theme="1"/>
        <rFont val="Montserrat"/>
      </rPr>
      <t>AS</t>
    </r>
    <r>
      <rPr>
        <sz val="20"/>
        <color theme="1"/>
        <rFont val="Montserrat"/>
      </rPr>
      <t xml:space="preserve"> or </t>
    </r>
    <r>
      <rPr>
        <b/>
        <sz val="20"/>
        <color theme="1"/>
        <rFont val="Montserrat"/>
      </rPr>
      <t>VP</t>
    </r>
    <r>
      <rPr>
        <sz val="20"/>
        <color theme="1"/>
        <rFont val="Montserrat"/>
      </rPr>
      <t xml:space="preserve"> Milestone Ends </t>
    </r>
    <r>
      <rPr>
        <b/>
        <u/>
        <sz val="20"/>
        <color theme="1"/>
        <rFont val="Montserrat"/>
      </rPr>
      <t>or</t>
    </r>
    <r>
      <rPr>
        <sz val="20"/>
        <color theme="1"/>
        <rFont val="Montserrat"/>
      </rPr>
      <t xml:space="preserve"> the Date Job search begins when </t>
    </r>
    <r>
      <rPr>
        <b/>
        <sz val="20"/>
        <color theme="1"/>
        <rFont val="Montserrat"/>
      </rPr>
      <t>PL</t>
    </r>
    <r>
      <rPr>
        <sz val="20"/>
        <color theme="1"/>
        <rFont val="Montserrat"/>
      </rPr>
      <t xml:space="preserve"> is the </t>
    </r>
    <r>
      <rPr>
        <u/>
        <sz val="20"/>
        <color theme="1"/>
        <rFont val="Montserrat"/>
      </rPr>
      <t>first</t>
    </r>
    <r>
      <rPr>
        <sz val="20"/>
        <color theme="1"/>
        <rFont val="Montserrat"/>
      </rPr>
      <t xml:space="preserve"> milestone.</t>
    </r>
  </si>
  <si>
    <t>End Date Calculator</t>
  </si>
  <si>
    <t>As old* as you feel</t>
  </si>
  <si>
    <t>* or young**</t>
  </si>
  <si>
    <t>** facts are still facts</t>
  </si>
  <si>
    <r>
      <rPr>
        <b/>
        <sz val="22"/>
        <color theme="1"/>
        <rFont val="Montserrat"/>
      </rPr>
      <t>Furlough Days</t>
    </r>
    <r>
      <rPr>
        <sz val="22"/>
        <color theme="1"/>
        <rFont val="Montserrat"/>
      </rPr>
      <t xml:space="preserve"> enter the actual number of days the individual was off work due to layoff or furlough.</t>
    </r>
  </si>
  <si>
    <t>Revised 2022-08-18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</si>
</sst>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scheme val="minor"/>
    </font>
    <font>
      <sz val="12"/>
      <color theme="1"/>
      <name val="Arial"/>
      <family val="2"/>
    </font>
    <font>
      <sz val="11"/>
      <color theme="1"/>
      <name val="Arial"/>
      <family val="2"/>
    </font>
    <font>
      <b/>
      <sz val="11"/>
      <color theme="1"/>
      <name val="Arial"/>
      <family val="2"/>
    </font>
    <font>
      <sz val="10"/>
      <color theme="1"/>
      <name val="Arial"/>
      <family val="2"/>
    </font>
    <font>
      <sz val="12"/>
      <color theme="1"/>
      <name val="Arial"/>
      <family val="2"/>
    </font>
    <font>
      <b/>
      <sz val="14"/>
      <color theme="1"/>
      <name val="Arial"/>
      <family val="2"/>
    </font>
    <font>
      <b/>
      <sz val="16"/>
      <color rgb="FF00B0F0"/>
      <name val="Arial"/>
      <family val="2"/>
    </font>
    <font>
      <b/>
      <sz val="12"/>
      <color theme="1"/>
      <name val="Arial"/>
      <family val="2"/>
    </font>
    <font>
      <b/>
      <sz val="12"/>
      <color rgb="FF0070C0"/>
      <name val="Arial"/>
      <family val="2"/>
    </font>
    <font>
      <b/>
      <sz val="9"/>
      <color theme="1"/>
      <name val="Arial"/>
      <family val="2"/>
    </font>
    <font>
      <sz val="11"/>
      <color theme="0"/>
      <name val="Arial"/>
      <family val="2"/>
    </font>
    <font>
      <sz val="11"/>
      <color rgb="FFFF0000"/>
      <name val="Arial"/>
      <family val="2"/>
    </font>
    <font>
      <i/>
      <sz val="12"/>
      <color theme="1"/>
      <name val="Arial"/>
      <family val="2"/>
    </font>
    <font>
      <b/>
      <sz val="18"/>
      <color theme="1"/>
      <name val="Calibri"/>
      <family val="2"/>
      <scheme val="minor"/>
    </font>
    <font>
      <sz val="18"/>
      <color theme="1"/>
      <name val="Calibri"/>
      <family val="2"/>
      <scheme val="minor"/>
    </font>
    <font>
      <b/>
      <sz val="18"/>
      <color rgb="FF0000FF"/>
      <name val="Calibri"/>
      <family val="2"/>
      <scheme val="minor"/>
    </font>
    <font>
      <b/>
      <sz val="24"/>
      <color theme="1"/>
      <name val="Montserrat"/>
    </font>
    <font>
      <b/>
      <sz val="11"/>
      <color theme="1"/>
      <name val="Montserrat"/>
    </font>
    <font>
      <b/>
      <sz val="24"/>
      <color theme="0" tint="-4.9989318521683403E-2"/>
      <name val="Montserrat"/>
    </font>
    <font>
      <b/>
      <sz val="24"/>
      <color theme="0"/>
      <name val="Montserrat"/>
    </font>
    <font>
      <b/>
      <sz val="24"/>
      <color rgb="FFFF0000"/>
      <name val="Montserrat"/>
    </font>
    <font>
      <b/>
      <sz val="20"/>
      <color theme="1"/>
      <name val="Montserrat"/>
    </font>
    <font>
      <b/>
      <sz val="20"/>
      <color theme="1"/>
      <name val="Calibri"/>
      <family val="2"/>
      <scheme val="minor"/>
    </font>
    <font>
      <b/>
      <sz val="22"/>
      <color rgb="FFFF0000"/>
      <name val="Montserrat"/>
    </font>
    <font>
      <b/>
      <sz val="22"/>
      <color theme="0"/>
      <name val="Montserrat"/>
    </font>
    <font>
      <b/>
      <sz val="11"/>
      <color theme="1"/>
      <name val="Calibri"/>
      <family val="2"/>
      <scheme val="minor"/>
    </font>
    <font>
      <b/>
      <sz val="16"/>
      <color theme="1"/>
      <name val="Montserrat"/>
    </font>
    <font>
      <sz val="18"/>
      <color theme="1"/>
      <name val="Montserrat"/>
    </font>
    <font>
      <b/>
      <sz val="18"/>
      <color theme="1"/>
      <name val="Montserrat"/>
    </font>
    <font>
      <b/>
      <i/>
      <sz val="24"/>
      <color theme="1"/>
      <name val="Montserrat"/>
    </font>
    <font>
      <b/>
      <i/>
      <sz val="24"/>
      <color rgb="FF0000FF"/>
      <name val="Montserrat"/>
    </font>
    <font>
      <sz val="11"/>
      <color theme="1"/>
      <name val="Montserrat"/>
    </font>
    <font>
      <b/>
      <sz val="32"/>
      <color theme="1"/>
      <name val="Montserrat"/>
    </font>
    <font>
      <b/>
      <i/>
      <sz val="18"/>
      <color theme="1"/>
      <name val="Montserrat"/>
    </font>
    <font>
      <sz val="22"/>
      <color theme="1"/>
      <name val="Montserrat"/>
    </font>
    <font>
      <b/>
      <sz val="22"/>
      <color theme="1"/>
      <name val="Montserrat"/>
    </font>
    <font>
      <b/>
      <sz val="36"/>
      <color theme="0"/>
      <name val="Montserrat"/>
    </font>
    <font>
      <b/>
      <i/>
      <sz val="18"/>
      <color theme="0"/>
      <name val="Montserrat"/>
    </font>
    <font>
      <b/>
      <i/>
      <sz val="18"/>
      <color rgb="FF0000FF"/>
      <name val="Montserrat"/>
    </font>
    <font>
      <b/>
      <sz val="18"/>
      <color theme="0"/>
      <name val="Montserrat"/>
    </font>
    <font>
      <b/>
      <sz val="28"/>
      <color rgb="FF0000FF"/>
      <name val="Montserrat"/>
    </font>
    <font>
      <b/>
      <sz val="28"/>
      <color theme="9" tint="-0.499984740745262"/>
      <name val="Montserrat"/>
    </font>
    <font>
      <b/>
      <sz val="18"/>
      <color rgb="FF0000FF"/>
      <name val="Montserrat"/>
    </font>
    <font>
      <b/>
      <sz val="28"/>
      <color rgb="FFFF0000"/>
      <name val="Montserrat"/>
    </font>
    <font>
      <b/>
      <sz val="26"/>
      <color theme="1"/>
      <name val="Montserrat"/>
    </font>
    <font>
      <b/>
      <sz val="26"/>
      <color rgb="FF7030A0"/>
      <name val="Montserrat"/>
    </font>
    <font>
      <b/>
      <sz val="28"/>
      <color theme="0"/>
      <name val="Montserrat"/>
    </font>
    <font>
      <b/>
      <sz val="28"/>
      <color theme="1"/>
      <name val="Montserrat"/>
    </font>
    <font>
      <b/>
      <i/>
      <sz val="16"/>
      <color rgb="FF0000FF"/>
      <name val="Montserrat"/>
    </font>
    <font>
      <b/>
      <i/>
      <sz val="14"/>
      <color rgb="FF0000FF"/>
      <name val="Montserrat"/>
    </font>
    <font>
      <b/>
      <i/>
      <sz val="14"/>
      <color theme="0"/>
      <name val="Montserrat"/>
    </font>
    <font>
      <b/>
      <sz val="14"/>
      <color theme="1"/>
      <name val="Calibri"/>
      <family val="2"/>
      <scheme val="minor"/>
    </font>
    <font>
      <i/>
      <sz val="14"/>
      <color rgb="FF0000FF"/>
      <name val="Montserrat"/>
    </font>
    <font>
      <b/>
      <i/>
      <sz val="13.5"/>
      <color rgb="FF0000FF"/>
      <name val="Montserrat"/>
    </font>
    <font>
      <b/>
      <sz val="48"/>
      <color theme="1"/>
      <name val="Montserrat"/>
    </font>
    <font>
      <b/>
      <sz val="14"/>
      <color theme="1"/>
      <name val="Montserrat"/>
    </font>
    <font>
      <b/>
      <sz val="10"/>
      <color theme="1"/>
      <name val="Montserrat"/>
    </font>
    <font>
      <b/>
      <sz val="18"/>
      <color theme="5" tint="-0.499984740745262"/>
      <name val="Calibri"/>
      <family val="2"/>
      <scheme val="minor"/>
    </font>
    <font>
      <b/>
      <sz val="16"/>
      <color theme="5" tint="-0.499984740745262"/>
      <name val="Calibri"/>
      <family val="2"/>
      <scheme val="minor"/>
    </font>
    <font>
      <b/>
      <sz val="1"/>
      <color theme="0"/>
      <name val="Montserrat"/>
    </font>
    <font>
      <sz val="1"/>
      <color theme="0"/>
      <name val="Montserrat"/>
    </font>
    <font>
      <b/>
      <sz val="26"/>
      <color rgb="FF0000FF"/>
      <name val="Montserrat"/>
    </font>
    <font>
      <b/>
      <sz val="26"/>
      <color rgb="FFFF0000"/>
      <name val="Montserrat"/>
    </font>
    <font>
      <sz val="20"/>
      <color theme="1"/>
      <name val="Montserrat"/>
    </font>
    <font>
      <b/>
      <u/>
      <sz val="20"/>
      <color theme="1"/>
      <name val="Montserrat"/>
    </font>
    <font>
      <u/>
      <sz val="20"/>
      <color theme="1"/>
      <name val="Montserrat"/>
    </font>
  </fonts>
  <fills count="1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00FF"/>
        <bgColor indexed="64"/>
      </patternFill>
    </fill>
    <fill>
      <patternFill patternType="solid">
        <fgColor theme="7"/>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medium">
        <color auto="1"/>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auto="1"/>
      </right>
      <top/>
      <bottom/>
      <diagonal/>
    </border>
    <border>
      <left style="thin">
        <color auto="1"/>
      </left>
      <right/>
      <top/>
      <bottom/>
      <diagonal/>
    </border>
    <border>
      <left/>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right style="thick">
        <color rgb="FFC00000"/>
      </right>
      <top/>
      <bottom/>
      <diagonal/>
    </border>
    <border>
      <left style="thick">
        <color rgb="FFC00000"/>
      </left>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top style="thin">
        <color theme="7" tint="-0.499984740745262"/>
      </top>
      <bottom/>
      <diagonal/>
    </border>
    <border>
      <left style="thick">
        <color auto="1"/>
      </left>
      <right/>
      <top style="thick">
        <color theme="7"/>
      </top>
      <bottom/>
      <diagonal/>
    </border>
    <border>
      <left style="thick">
        <color auto="1"/>
      </left>
      <right style="thin">
        <color theme="7" tint="-0.499984740745262"/>
      </right>
      <top style="thin">
        <color theme="7" tint="-0.499984740745262"/>
      </top>
      <bottom style="thin">
        <color theme="7" tint="-0.499984740745262"/>
      </bottom>
      <diagonal/>
    </border>
    <border>
      <left style="thick">
        <color auto="1"/>
      </left>
      <right/>
      <top style="thin">
        <color theme="7" tint="-0.499984740745262"/>
      </top>
      <bottom/>
      <diagonal/>
    </border>
    <border>
      <left style="thick">
        <color theme="1"/>
      </left>
      <right style="thick">
        <color theme="1"/>
      </right>
      <top style="thick">
        <color theme="1"/>
      </top>
      <bottom style="thick">
        <color theme="1"/>
      </bottom>
      <diagonal/>
    </border>
    <border>
      <left/>
      <right style="thick">
        <color theme="1"/>
      </right>
      <top/>
      <bottom/>
      <diagonal/>
    </border>
    <border>
      <left style="thick">
        <color theme="7"/>
      </left>
      <right style="thick">
        <color auto="1"/>
      </right>
      <top style="thick">
        <color theme="7"/>
      </top>
      <bottom/>
      <diagonal/>
    </border>
    <border>
      <left style="thick">
        <color auto="1"/>
      </left>
      <right/>
      <top style="thick">
        <color theme="7"/>
      </top>
      <bottom style="thick">
        <color auto="1"/>
      </bottom>
      <diagonal/>
    </border>
    <border>
      <left style="thick">
        <color theme="7"/>
      </left>
      <right/>
      <top style="thick">
        <color theme="7"/>
      </top>
      <bottom style="thick">
        <color auto="1"/>
      </bottom>
      <diagonal/>
    </border>
    <border>
      <left style="thick">
        <color theme="7"/>
      </left>
      <right style="thick">
        <color auto="1"/>
      </right>
      <top style="thick">
        <color theme="7"/>
      </top>
      <bottom style="thick">
        <color auto="1"/>
      </bottom>
      <diagonal/>
    </border>
    <border>
      <left style="thick">
        <color theme="7" tint="-0.499984740745262"/>
      </left>
      <right/>
      <top style="thick">
        <color auto="1"/>
      </top>
      <bottom style="thick">
        <color theme="7" tint="-0.499984740745262"/>
      </bottom>
      <diagonal/>
    </border>
    <border>
      <left/>
      <right style="thick">
        <color theme="1"/>
      </right>
      <top style="thick">
        <color auto="1"/>
      </top>
      <bottom style="thick">
        <color theme="7" tint="-0.499984740745262"/>
      </bottom>
      <diagonal/>
    </border>
    <border>
      <left/>
      <right/>
      <top style="thick">
        <color theme="7" tint="-0.499984740745262"/>
      </top>
      <bottom/>
      <diagonal/>
    </border>
    <border>
      <left/>
      <right style="thick">
        <color auto="1"/>
      </right>
      <top style="thick">
        <color theme="7" tint="-0.499984740745262"/>
      </top>
      <bottom/>
      <diagonal/>
    </border>
    <border>
      <left style="thick">
        <color rgb="FF0000FF"/>
      </left>
      <right/>
      <top/>
      <bottom/>
      <diagonal/>
    </border>
    <border>
      <left/>
      <right style="thick">
        <color rgb="FF0000FF"/>
      </right>
      <top/>
      <bottom/>
      <diagonal/>
    </border>
    <border>
      <left style="thick">
        <color theme="7"/>
      </left>
      <right style="thick">
        <color auto="1"/>
      </right>
      <top/>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s>
  <cellStyleXfs count="1">
    <xf numFmtId="0" fontId="0" fillId="0" borderId="0"/>
  </cellStyleXfs>
  <cellXfs count="464">
    <xf numFmtId="0" fontId="0" fillId="0" borderId="0" xfId="0"/>
    <xf numFmtId="0" fontId="2" fillId="0" borderId="0" xfId="0" applyFont="1"/>
    <xf numFmtId="0" fontId="2" fillId="0" borderId="4" xfId="0" applyFont="1" applyBorder="1"/>
    <xf numFmtId="0" fontId="2" fillId="0" borderId="8" xfId="0" applyFont="1" applyBorder="1"/>
    <xf numFmtId="0" fontId="2" fillId="0" borderId="9" xfId="0" applyFont="1" applyBorder="1"/>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2" fillId="0" borderId="8" xfId="0" applyFont="1" applyBorder="1" applyAlignment="1">
      <alignment vertical="top"/>
    </xf>
    <xf numFmtId="0" fontId="6" fillId="0" borderId="1" xfId="0" applyFont="1" applyBorder="1" applyAlignment="1">
      <alignment horizontal="center" vertical="center"/>
    </xf>
    <xf numFmtId="0" fontId="4" fillId="0" borderId="2" xfId="0" applyFont="1" applyBorder="1" applyAlignment="1"/>
    <xf numFmtId="0" fontId="4" fillId="0" borderId="3" xfId="0" applyFont="1" applyBorder="1" applyAlignment="1"/>
    <xf numFmtId="0" fontId="5" fillId="0" borderId="0" xfId="0" applyFont="1"/>
    <xf numFmtId="0" fontId="5" fillId="0" borderId="11" xfId="0" applyFont="1" applyBorder="1"/>
    <xf numFmtId="0" fontId="2" fillId="0" borderId="12" xfId="0" applyFont="1" applyBorder="1" applyAlignment="1">
      <alignment horizontal="left"/>
    </xf>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14" xfId="0" applyFont="1" applyBorder="1" applyProtection="1">
      <protection locked="0"/>
    </xf>
    <xf numFmtId="0" fontId="5" fillId="0" borderId="24" xfId="0" applyFont="1" applyBorder="1"/>
    <xf numFmtId="0" fontId="5" fillId="0" borderId="5" xfId="0" applyFont="1" applyBorder="1"/>
    <xf numFmtId="0" fontId="5" fillId="0" borderId="6" xfId="0" applyFont="1" applyBorder="1"/>
    <xf numFmtId="0" fontId="5" fillId="0" borderId="7" xfId="0" applyFont="1" applyBorder="1"/>
    <xf numFmtId="0" fontId="6" fillId="0" borderId="1" xfId="0" applyFont="1" applyBorder="1" applyAlignment="1" applyProtection="1">
      <alignment horizontal="center" vertical="center"/>
      <protection locked="0"/>
    </xf>
    <xf numFmtId="0" fontId="11" fillId="0" borderId="8" xfId="0" applyFont="1" applyBorder="1" applyAlignment="1">
      <alignment vertical="top"/>
    </xf>
    <xf numFmtId="0" fontId="2" fillId="2" borderId="0" xfId="0" applyFont="1" applyFill="1"/>
    <xf numFmtId="0" fontId="11" fillId="0" borderId="8" xfId="0" applyFont="1" applyBorder="1"/>
    <xf numFmtId="0" fontId="12" fillId="2" borderId="0" xfId="0" applyFont="1" applyFill="1"/>
    <xf numFmtId="0" fontId="2" fillId="0" borderId="9" xfId="0" applyFont="1" applyBorder="1" applyAlignment="1">
      <alignment horizontal="right"/>
    </xf>
    <xf numFmtId="0" fontId="2" fillId="0" borderId="9" xfId="0" applyFont="1" applyBorder="1" applyProtection="1"/>
    <xf numFmtId="0" fontId="2" fillId="0" borderId="10" xfId="0" applyFont="1" applyBorder="1" applyProtection="1"/>
    <xf numFmtId="14" fontId="8" fillId="0" borderId="9" xfId="0" applyNumberFormat="1" applyFont="1" applyBorder="1" applyAlignment="1" applyProtection="1">
      <alignment horizontal="center" vertical="center"/>
      <protection locked="0"/>
    </xf>
    <xf numFmtId="0" fontId="5" fillId="0" borderId="0" xfId="0" applyFont="1" applyProtection="1"/>
    <xf numFmtId="0" fontId="5" fillId="0" borderId="5" xfId="0" applyFont="1" applyBorder="1" applyProtection="1"/>
    <xf numFmtId="0" fontId="5" fillId="0" borderId="5" xfId="0" applyFont="1" applyBorder="1" applyAlignment="1" applyProtection="1">
      <alignment horizontal="center" shrinkToFit="1"/>
    </xf>
    <xf numFmtId="0" fontId="5" fillId="0" borderId="8" xfId="0" applyFont="1" applyBorder="1" applyAlignment="1" applyProtection="1">
      <alignment horizontal="center" shrinkToFit="1"/>
    </xf>
    <xf numFmtId="0" fontId="5" fillId="0" borderId="26" xfId="0" applyFont="1" applyBorder="1" applyProtection="1"/>
    <xf numFmtId="0" fontId="5" fillId="0" borderId="26" xfId="0" applyFont="1" applyBorder="1" applyAlignment="1" applyProtection="1">
      <alignment horizontal="center" shrinkToFit="1"/>
    </xf>
    <xf numFmtId="0" fontId="5" fillId="0" borderId="40" xfId="0" applyFont="1" applyBorder="1" applyAlignment="1" applyProtection="1">
      <alignment shrinkToFit="1"/>
    </xf>
    <xf numFmtId="0" fontId="5" fillId="0" borderId="40" xfId="0" applyFont="1" applyBorder="1" applyAlignment="1" applyProtection="1">
      <alignment horizontal="center" shrinkToFit="1"/>
    </xf>
    <xf numFmtId="0" fontId="10" fillId="0" borderId="0" xfId="0" applyFont="1" applyAlignment="1" applyProtection="1"/>
    <xf numFmtId="0" fontId="5" fillId="0" borderId="0" xfId="0" applyFont="1" applyAlignment="1" applyProtection="1">
      <alignment horizontal="center"/>
    </xf>
    <xf numFmtId="0" fontId="5" fillId="0" borderId="5" xfId="0" applyFont="1" applyBorder="1" applyAlignment="1" applyProtection="1">
      <alignment vertical="center"/>
    </xf>
    <xf numFmtId="0" fontId="5" fillId="0" borderId="5" xfId="0" applyFont="1" applyBorder="1" applyAlignment="1" applyProtection="1">
      <alignment horizontal="center" vertical="center" shrinkToFit="1"/>
    </xf>
    <xf numFmtId="0" fontId="5" fillId="0" borderId="8" xfId="0" applyFont="1" applyBorder="1" applyAlignment="1" applyProtection="1">
      <alignment vertical="center"/>
    </xf>
    <xf numFmtId="0" fontId="5" fillId="0" borderId="8" xfId="0" applyFont="1" applyBorder="1" applyAlignment="1" applyProtection="1">
      <alignment horizontal="center" vertical="center" shrinkToFit="1"/>
    </xf>
    <xf numFmtId="0" fontId="5" fillId="0" borderId="26" xfId="0" applyFont="1" applyBorder="1" applyAlignment="1" applyProtection="1">
      <alignment vertical="center"/>
    </xf>
    <xf numFmtId="0" fontId="5" fillId="0" borderId="26" xfId="0" applyFont="1" applyBorder="1" applyAlignment="1" applyProtection="1">
      <alignment horizontal="center" vertical="center" shrinkToFit="1"/>
    </xf>
    <xf numFmtId="0" fontId="5" fillId="0" borderId="15" xfId="0" applyFont="1" applyBorder="1" applyProtection="1"/>
    <xf numFmtId="0" fontId="5" fillId="0" borderId="16" xfId="0" applyFont="1" applyBorder="1" applyProtection="1"/>
    <xf numFmtId="0" fontId="5" fillId="0" borderId="17" xfId="0" applyFont="1" applyBorder="1" applyProtection="1"/>
    <xf numFmtId="0" fontId="5" fillId="0" borderId="18" xfId="0" applyFont="1" applyBorder="1" applyProtection="1"/>
    <xf numFmtId="0" fontId="5" fillId="0" borderId="19" xfId="0" applyFont="1" applyBorder="1" applyProtection="1"/>
    <xf numFmtId="0" fontId="2" fillId="0" borderId="12" xfId="0" applyFont="1" applyBorder="1" applyAlignment="1" applyProtection="1">
      <alignment horizontal="left"/>
    </xf>
    <xf numFmtId="0" fontId="5" fillId="0" borderId="11" xfId="0" applyFont="1" applyBorder="1" applyProtection="1"/>
    <xf numFmtId="0" fontId="5" fillId="0" borderId="14" xfId="0" applyFont="1" applyBorder="1" applyAlignment="1" applyProtection="1">
      <alignment horizontal="center" vertical="center"/>
    </xf>
    <xf numFmtId="0" fontId="5" fillId="0" borderId="22" xfId="0" applyFont="1" applyBorder="1" applyProtection="1"/>
    <xf numFmtId="0" fontId="5" fillId="0" borderId="8" xfId="0" applyFont="1" applyBorder="1" applyAlignment="1" applyProtection="1">
      <alignment shrinkToFit="1"/>
    </xf>
    <xf numFmtId="0" fontId="5" fillId="0" borderId="2" xfId="0" applyFont="1" applyBorder="1" applyProtection="1"/>
    <xf numFmtId="0" fontId="8" fillId="0" borderId="3" xfId="0" applyFont="1" applyBorder="1" applyProtection="1"/>
    <xf numFmtId="0" fontId="5" fillId="0" borderId="3" xfId="0" applyFont="1" applyBorder="1" applyProtection="1"/>
    <xf numFmtId="0" fontId="5" fillId="0" borderId="4" xfId="0" applyFont="1" applyBorder="1" applyProtection="1"/>
    <xf numFmtId="0" fontId="5" fillId="0" borderId="20" xfId="0" applyFont="1" applyBorder="1" applyProtection="1"/>
    <xf numFmtId="0" fontId="5" fillId="0" borderId="21" xfId="0" applyFont="1" applyBorder="1" applyProtection="1"/>
    <xf numFmtId="0" fontId="5" fillId="0" borderId="0" xfId="0" applyFont="1" applyBorder="1"/>
    <xf numFmtId="0" fontId="5" fillId="0" borderId="0" xfId="0" applyFont="1" applyBorder="1" applyProtection="1"/>
    <xf numFmtId="0" fontId="5" fillId="0" borderId="8" xfId="0" applyFont="1" applyBorder="1" applyProtection="1"/>
    <xf numFmtId="0" fontId="0" fillId="0" borderId="0" xfId="0" applyAlignment="1">
      <alignment horizontal="center" vertical="center"/>
    </xf>
    <xf numFmtId="0" fontId="20" fillId="2" borderId="0" xfId="0" applyFont="1" applyFill="1" applyBorder="1" applyAlignment="1">
      <alignment horizontal="center"/>
    </xf>
    <xf numFmtId="0" fontId="21" fillId="5" borderId="0" xfId="0" applyFont="1" applyFill="1" applyBorder="1" applyAlignment="1">
      <alignment horizontal="center"/>
    </xf>
    <xf numFmtId="0" fontId="20" fillId="13" borderId="0" xfId="0" applyFont="1" applyFill="1" applyBorder="1" applyAlignment="1">
      <alignment horizontal="center"/>
    </xf>
    <xf numFmtId="0" fontId="17" fillId="14" borderId="59" xfId="0" applyFont="1" applyFill="1" applyBorder="1" applyAlignment="1">
      <alignment horizontal="center"/>
    </xf>
    <xf numFmtId="0" fontId="17" fillId="12" borderId="15" xfId="0" applyFont="1" applyFill="1" applyBorder="1" applyAlignment="1">
      <alignment horizontal="center" vertical="center"/>
    </xf>
    <xf numFmtId="0" fontId="17" fillId="12" borderId="16" xfId="0" applyFont="1" applyFill="1" applyBorder="1" applyAlignment="1">
      <alignment horizontal="center" vertical="center"/>
    </xf>
    <xf numFmtId="0" fontId="17" fillId="12" borderId="17" xfId="0" applyFont="1" applyFill="1" applyBorder="1" applyAlignment="1">
      <alignment horizontal="center" vertical="center"/>
    </xf>
    <xf numFmtId="14" fontId="24" fillId="5" borderId="0" xfId="0" applyNumberFormat="1" applyFont="1" applyFill="1" applyBorder="1" applyAlignment="1" applyProtection="1">
      <alignment horizontal="center" vertical="center" shrinkToFit="1"/>
      <protection locked="0"/>
    </xf>
    <xf numFmtId="0" fontId="22" fillId="0" borderId="0" xfId="0" applyFont="1" applyAlignment="1"/>
    <xf numFmtId="14" fontId="16" fillId="3" borderId="0" xfId="0" applyNumberFormat="1" applyFont="1" applyFill="1" applyAlignment="1" applyProtection="1">
      <alignment vertical="center"/>
    </xf>
    <xf numFmtId="0" fontId="15" fillId="0" borderId="0" xfId="0" applyFont="1"/>
    <xf numFmtId="0" fontId="15" fillId="15" borderId="0" xfId="0" applyFont="1" applyFill="1" applyAlignment="1">
      <alignment vertical="center"/>
    </xf>
    <xf numFmtId="0" fontId="15" fillId="15" borderId="0" xfId="0" applyFont="1" applyFill="1" applyAlignment="1">
      <alignment horizontal="center" vertical="center"/>
    </xf>
    <xf numFmtId="14" fontId="15" fillId="15" borderId="0" xfId="0" applyNumberFormat="1" applyFont="1" applyFill="1" applyAlignment="1" applyProtection="1">
      <alignment vertical="center"/>
      <protection locked="0"/>
    </xf>
    <xf numFmtId="0" fontId="15"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pplyProtection="1">
      <alignment vertical="center"/>
      <protection locked="0"/>
    </xf>
    <xf numFmtId="14" fontId="15" fillId="0" borderId="0" xfId="0" applyNumberFormat="1" applyFont="1"/>
    <xf numFmtId="14" fontId="15" fillId="15" borderId="0" xfId="0" applyNumberFormat="1" applyFont="1" applyFill="1" applyAlignment="1" applyProtection="1">
      <alignment horizontal="center" vertical="center"/>
      <protection locked="0"/>
    </xf>
    <xf numFmtId="14" fontId="16" fillId="3" borderId="0" xfId="0" applyNumberFormat="1" applyFont="1" applyFill="1" applyAlignment="1" applyProtection="1">
      <alignment horizontal="center" vertical="center"/>
    </xf>
    <xf numFmtId="14" fontId="16" fillId="3" borderId="0" xfId="0" applyNumberFormat="1" applyFont="1" applyFill="1" applyAlignment="1" applyProtection="1">
      <alignment horizontal="center" vertical="center"/>
      <protection locked="0"/>
    </xf>
    <xf numFmtId="14" fontId="15" fillId="0" borderId="0" xfId="0" applyNumberFormat="1" applyFont="1" applyAlignment="1">
      <alignment horizontal="center" vertical="center"/>
    </xf>
    <xf numFmtId="0" fontId="22" fillId="0" borderId="0" xfId="0" applyFont="1" applyAlignment="1">
      <alignment horizontal="center"/>
    </xf>
    <xf numFmtId="14" fontId="15" fillId="0" borderId="0" xfId="0" applyNumberFormat="1" applyFont="1" applyAlignment="1" applyProtection="1">
      <alignment horizontal="center" vertical="center"/>
      <protection locked="0"/>
    </xf>
    <xf numFmtId="14" fontId="15" fillId="0" borderId="0" xfId="0" applyNumberFormat="1" applyFont="1" applyAlignment="1">
      <alignment horizontal="center"/>
    </xf>
    <xf numFmtId="0" fontId="0" fillId="0" borderId="0" xfId="0" applyAlignment="1">
      <alignment horizontal="center"/>
    </xf>
    <xf numFmtId="14" fontId="15" fillId="15" borderId="0" xfId="0" applyNumberFormat="1" applyFont="1" applyFill="1" applyAlignment="1" applyProtection="1">
      <alignment horizontal="center" vertical="center"/>
    </xf>
    <xf numFmtId="14" fontId="14" fillId="15" borderId="0" xfId="0" applyNumberFormat="1" applyFont="1" applyFill="1" applyAlignment="1" applyProtection="1">
      <alignment horizontal="center" vertical="center"/>
    </xf>
    <xf numFmtId="14" fontId="15" fillId="5" borderId="0" xfId="0" applyNumberFormat="1" applyFont="1" applyFill="1" applyAlignment="1" applyProtection="1">
      <alignment horizontal="center" vertical="center"/>
    </xf>
    <xf numFmtId="14" fontId="14" fillId="0" borderId="0" xfId="0" applyNumberFormat="1" applyFont="1" applyAlignment="1" applyProtection="1">
      <alignment horizontal="center" vertical="center"/>
    </xf>
    <xf numFmtId="14" fontId="15" fillId="0" borderId="0" xfId="0" applyNumberFormat="1" applyFont="1" applyAlignment="1" applyProtection="1">
      <alignment horizontal="center" vertical="center"/>
    </xf>
    <xf numFmtId="0" fontId="17" fillId="5" borderId="0" xfId="0" applyFont="1" applyFill="1" applyBorder="1" applyAlignment="1">
      <alignment horizontal="center" vertical="center"/>
    </xf>
    <xf numFmtId="0" fontId="18" fillId="5" borderId="0" xfId="0" applyFont="1" applyFill="1" applyBorder="1" applyAlignment="1">
      <alignment horizontal="center"/>
    </xf>
    <xf numFmtId="0" fontId="17" fillId="14" borderId="64" xfId="0" applyFont="1" applyFill="1" applyBorder="1" applyAlignment="1">
      <alignment horizontal="center"/>
    </xf>
    <xf numFmtId="0" fontId="17" fillId="14" borderId="65" xfId="0" applyFont="1" applyFill="1" applyBorder="1" applyAlignment="1">
      <alignment horizontal="center"/>
    </xf>
    <xf numFmtId="0" fontId="17" fillId="14" borderId="66" xfId="0" applyFont="1" applyFill="1" applyBorder="1" applyAlignment="1">
      <alignment horizontal="center"/>
    </xf>
    <xf numFmtId="0" fontId="17" fillId="14" borderId="67" xfId="0" applyFont="1" applyFill="1" applyBorder="1" applyAlignment="1">
      <alignment horizontal="center"/>
    </xf>
    <xf numFmtId="14" fontId="17" fillId="0" borderId="60" xfId="0" applyNumberFormat="1" applyFont="1" applyBorder="1" applyAlignment="1" applyProtection="1">
      <alignment horizontal="center" vertical="center"/>
      <protection locked="0"/>
    </xf>
    <xf numFmtId="14" fontId="17" fillId="4" borderId="62" xfId="0" applyNumberFormat="1" applyFont="1" applyFill="1" applyBorder="1" applyAlignment="1" applyProtection="1">
      <alignment horizontal="center" vertical="center"/>
      <protection locked="0"/>
    </xf>
    <xf numFmtId="0" fontId="30" fillId="0" borderId="56" xfId="0" applyFont="1" applyFill="1" applyBorder="1" applyAlignment="1" applyProtection="1">
      <alignment horizontal="center" vertical="center"/>
      <protection locked="0"/>
    </xf>
    <xf numFmtId="0" fontId="31" fillId="0" borderId="56" xfId="0" applyFont="1" applyFill="1" applyBorder="1" applyAlignment="1" applyProtection="1">
      <alignment horizontal="center" vertical="center"/>
      <protection locked="0"/>
    </xf>
    <xf numFmtId="0" fontId="31" fillId="0" borderId="50" xfId="0" applyFont="1" applyFill="1" applyBorder="1" applyAlignment="1" applyProtection="1">
      <alignment horizontal="center" vertical="center"/>
      <protection locked="0"/>
    </xf>
    <xf numFmtId="0" fontId="32" fillId="0" borderId="0" xfId="0" applyFont="1"/>
    <xf numFmtId="14" fontId="34" fillId="5" borderId="0" xfId="0" applyNumberFormat="1" applyFont="1" applyFill="1" applyBorder="1" applyAlignment="1">
      <alignment horizontal="center" vertical="center"/>
    </xf>
    <xf numFmtId="0" fontId="33" fillId="5" borderId="0" xfId="0" applyFont="1" applyFill="1" applyBorder="1" applyAlignment="1">
      <alignment horizontal="center" vertical="center"/>
    </xf>
    <xf numFmtId="0" fontId="32" fillId="5" borderId="0" xfId="0" applyFont="1" applyFill="1" applyBorder="1"/>
    <xf numFmtId="0" fontId="37" fillId="5" borderId="0" xfId="0" applyFont="1" applyFill="1" applyBorder="1" applyAlignment="1">
      <alignment horizontal="center"/>
    </xf>
    <xf numFmtId="0" fontId="38" fillId="5" borderId="0" xfId="0" applyFont="1" applyFill="1" applyBorder="1" applyAlignment="1">
      <alignment horizontal="center" vertical="center" wrapText="1"/>
    </xf>
    <xf numFmtId="0" fontId="29" fillId="6" borderId="46" xfId="0" applyFont="1" applyFill="1" applyBorder="1" applyAlignment="1"/>
    <xf numFmtId="0" fontId="29" fillId="6" borderId="47" xfId="0" applyFont="1" applyFill="1" applyBorder="1" applyAlignment="1">
      <alignment horizontal="right"/>
    </xf>
    <xf numFmtId="0" fontId="29" fillId="6" borderId="47" xfId="0" applyFont="1" applyFill="1" applyBorder="1" applyAlignment="1" applyProtection="1">
      <alignment horizontal="center"/>
    </xf>
    <xf numFmtId="0" fontId="29" fillId="6" borderId="47" xfId="0" applyFont="1" applyFill="1" applyBorder="1" applyAlignment="1"/>
    <xf numFmtId="0" fontId="38" fillId="5" borderId="0" xfId="0" applyFont="1" applyFill="1" applyBorder="1" applyAlignment="1"/>
    <xf numFmtId="0" fontId="38" fillId="5" borderId="0" xfId="0" applyFont="1" applyFill="1" applyBorder="1" applyAlignment="1">
      <alignment horizontal="center"/>
    </xf>
    <xf numFmtId="14" fontId="29" fillId="3" borderId="56" xfId="0" applyNumberFormat="1" applyFont="1" applyFill="1" applyBorder="1" applyAlignment="1">
      <alignment horizontal="center" vertical="center"/>
    </xf>
    <xf numFmtId="0" fontId="29" fillId="3" borderId="56" xfId="0" applyFont="1" applyFill="1" applyBorder="1" applyAlignment="1">
      <alignment horizontal="left" vertical="center"/>
    </xf>
    <xf numFmtId="14" fontId="34" fillId="3" borderId="56" xfId="0" applyNumberFormat="1" applyFont="1" applyFill="1" applyBorder="1" applyAlignment="1">
      <alignment horizontal="center" vertical="center"/>
    </xf>
    <xf numFmtId="14" fontId="34" fillId="3" borderId="57" xfId="0" applyNumberFormat="1" applyFont="1" applyFill="1" applyBorder="1" applyAlignment="1">
      <alignment horizontal="center" vertical="center"/>
    </xf>
    <xf numFmtId="14" fontId="39" fillId="5" borderId="0" xfId="0" applyNumberFormat="1" applyFont="1" applyFill="1" applyBorder="1" applyAlignment="1">
      <alignment vertical="center"/>
    </xf>
    <xf numFmtId="14" fontId="29" fillId="8" borderId="56" xfId="0" applyNumberFormat="1" applyFont="1" applyFill="1" applyBorder="1" applyAlignment="1">
      <alignment horizontal="center" vertical="center"/>
    </xf>
    <xf numFmtId="0" fontId="29" fillId="8" borderId="56" xfId="0" applyFont="1" applyFill="1" applyBorder="1" applyAlignment="1">
      <alignment horizontal="left" vertical="center"/>
    </xf>
    <xf numFmtId="14" fontId="34" fillId="8" borderId="56" xfId="0" applyNumberFormat="1" applyFont="1" applyFill="1" applyBorder="1" applyAlignment="1">
      <alignment horizontal="center" vertical="center"/>
    </xf>
    <xf numFmtId="14" fontId="34" fillId="8" borderId="57" xfId="0" applyNumberFormat="1" applyFont="1" applyFill="1" applyBorder="1" applyAlignment="1">
      <alignment horizontal="center" vertical="center"/>
    </xf>
    <xf numFmtId="14" fontId="29" fillId="10" borderId="56" xfId="0" applyNumberFormat="1" applyFont="1" applyFill="1" applyBorder="1" applyAlignment="1">
      <alignment horizontal="center" vertical="center"/>
    </xf>
    <xf numFmtId="0" fontId="29" fillId="10" borderId="56" xfId="0" applyFont="1" applyFill="1" applyBorder="1" applyAlignment="1">
      <alignment horizontal="left" vertical="center"/>
    </xf>
    <xf numFmtId="14" fontId="34" fillId="10" borderId="56" xfId="0" applyNumberFormat="1" applyFont="1" applyFill="1" applyBorder="1" applyAlignment="1">
      <alignment horizontal="center" vertical="center"/>
    </xf>
    <xf numFmtId="14" fontId="34" fillId="10" borderId="57" xfId="0" applyNumberFormat="1" applyFont="1" applyFill="1" applyBorder="1" applyAlignment="1">
      <alignment horizontal="center" vertical="center"/>
    </xf>
    <xf numFmtId="14" fontId="29" fillId="9" borderId="56" xfId="0" applyNumberFormat="1" applyFont="1" applyFill="1" applyBorder="1" applyAlignment="1">
      <alignment horizontal="center" vertical="center"/>
    </xf>
    <xf numFmtId="0" fontId="29" fillId="9" borderId="56" xfId="0" applyFont="1" applyFill="1" applyBorder="1" applyAlignment="1">
      <alignment horizontal="left" vertical="center"/>
    </xf>
    <xf numFmtId="14" fontId="34" fillId="9" borderId="56" xfId="0" applyNumberFormat="1" applyFont="1" applyFill="1" applyBorder="1" applyAlignment="1">
      <alignment horizontal="center" vertical="center"/>
    </xf>
    <xf numFmtId="14" fontId="34" fillId="9" borderId="57" xfId="0" applyNumberFormat="1" applyFont="1" applyFill="1" applyBorder="1" applyAlignment="1">
      <alignment horizontal="center" vertical="center"/>
    </xf>
    <xf numFmtId="0" fontId="28" fillId="12" borderId="18" xfId="0" applyFont="1" applyFill="1" applyBorder="1" applyAlignment="1">
      <alignment horizontal="center" vertical="center"/>
    </xf>
    <xf numFmtId="0" fontId="28" fillId="12" borderId="0" xfId="0" applyFont="1" applyFill="1" applyBorder="1" applyAlignment="1">
      <alignment horizontal="center" vertical="center"/>
    </xf>
    <xf numFmtId="14" fontId="28" fillId="12" borderId="0" xfId="0" applyNumberFormat="1" applyFont="1" applyFill="1" applyBorder="1" applyAlignment="1">
      <alignment horizontal="center" vertical="center"/>
    </xf>
    <xf numFmtId="0" fontId="34" fillId="5" borderId="0" xfId="0" applyFont="1" applyFill="1" applyBorder="1" applyAlignment="1">
      <alignment horizontal="center" vertical="center" wrapText="1"/>
    </xf>
    <xf numFmtId="14" fontId="40" fillId="7" borderId="47" xfId="0" applyNumberFormat="1" applyFont="1" applyFill="1" applyBorder="1" applyAlignment="1">
      <alignment horizontal="center" vertical="center"/>
    </xf>
    <xf numFmtId="0" fontId="40" fillId="7" borderId="47" xfId="0" applyFont="1" applyFill="1" applyBorder="1" applyAlignment="1"/>
    <xf numFmtId="0" fontId="29" fillId="5" borderId="0" xfId="0" applyFont="1" applyFill="1" applyBorder="1" applyAlignment="1"/>
    <xf numFmtId="0" fontId="29" fillId="5" borderId="0" xfId="0" applyFont="1" applyFill="1" applyBorder="1" applyAlignment="1">
      <alignment horizontal="right"/>
    </xf>
    <xf numFmtId="14" fontId="40" fillId="5" borderId="0" xfId="0" applyNumberFormat="1" applyFont="1" applyFill="1" applyBorder="1" applyAlignment="1">
      <alignment horizontal="center" vertical="center"/>
    </xf>
    <xf numFmtId="0" fontId="40" fillId="5" borderId="0" xfId="0" applyFont="1" applyFill="1" applyBorder="1" applyAlignment="1"/>
    <xf numFmtId="0" fontId="29" fillId="3" borderId="55" xfId="0" applyFont="1" applyFill="1" applyBorder="1" applyAlignment="1">
      <alignment vertical="center"/>
    </xf>
    <xf numFmtId="0" fontId="29" fillId="3" borderId="56" xfId="0" applyFont="1" applyFill="1" applyBorder="1" applyAlignment="1">
      <alignment vertical="center"/>
    </xf>
    <xf numFmtId="14" fontId="39" fillId="3" borderId="56" xfId="0" applyNumberFormat="1" applyFont="1" applyFill="1" applyBorder="1" applyAlignment="1">
      <alignment vertical="center"/>
    </xf>
    <xf numFmtId="0" fontId="29" fillId="8" borderId="55" xfId="0" applyFont="1" applyFill="1" applyBorder="1" applyAlignment="1">
      <alignment vertical="center"/>
    </xf>
    <xf numFmtId="0" fontId="29" fillId="8" borderId="56" xfId="0" applyFont="1" applyFill="1" applyBorder="1" applyAlignment="1">
      <alignment vertical="center"/>
    </xf>
    <xf numFmtId="14" fontId="39" fillId="8" borderId="56" xfId="0" applyNumberFormat="1" applyFont="1" applyFill="1" applyBorder="1" applyAlignment="1">
      <alignment vertical="center"/>
    </xf>
    <xf numFmtId="0" fontId="29" fillId="10" borderId="55" xfId="0" applyFont="1" applyFill="1" applyBorder="1" applyAlignment="1">
      <alignment vertical="center"/>
    </xf>
    <xf numFmtId="0" fontId="29" fillId="10" borderId="56" xfId="0" applyFont="1" applyFill="1" applyBorder="1" applyAlignment="1">
      <alignment vertical="center"/>
    </xf>
    <xf numFmtId="14" fontId="39" fillId="10" borderId="56" xfId="0" applyNumberFormat="1" applyFont="1" applyFill="1" applyBorder="1" applyAlignment="1">
      <alignment vertical="center"/>
    </xf>
    <xf numFmtId="0" fontId="29" fillId="9" borderId="55" xfId="0" applyFont="1" applyFill="1" applyBorder="1" applyAlignment="1">
      <alignment vertical="center"/>
    </xf>
    <xf numFmtId="0" fontId="29" fillId="9" borderId="56" xfId="0" applyFont="1" applyFill="1" applyBorder="1" applyAlignment="1">
      <alignment vertical="center"/>
    </xf>
    <xf numFmtId="14" fontId="39" fillId="9" borderId="56" xfId="0" applyNumberFormat="1" applyFont="1" applyFill="1" applyBorder="1" applyAlignment="1">
      <alignment vertical="center"/>
    </xf>
    <xf numFmtId="0" fontId="32" fillId="0" borderId="0" xfId="0" applyFont="1" applyAlignment="1">
      <alignment vertical="center"/>
    </xf>
    <xf numFmtId="0" fontId="32" fillId="0" borderId="0" xfId="0" applyFont="1" applyAlignment="1">
      <alignment horizontal="center" vertical="center"/>
    </xf>
    <xf numFmtId="14" fontId="29" fillId="3" borderId="50" xfId="0" applyNumberFormat="1" applyFont="1" applyFill="1" applyBorder="1" applyAlignment="1">
      <alignment horizontal="center" vertical="center"/>
    </xf>
    <xf numFmtId="14" fontId="39" fillId="3" borderId="50" xfId="0" applyNumberFormat="1" applyFont="1" applyFill="1" applyBorder="1" applyAlignment="1">
      <alignment horizontal="center" vertical="center"/>
    </xf>
    <xf numFmtId="14" fontId="29" fillId="10" borderId="50" xfId="0" applyNumberFormat="1" applyFont="1" applyFill="1" applyBorder="1" applyAlignment="1">
      <alignment horizontal="center" vertical="center"/>
    </xf>
    <xf numFmtId="14" fontId="39" fillId="10" borderId="50" xfId="0" applyNumberFormat="1" applyFont="1" applyFill="1" applyBorder="1" applyAlignment="1">
      <alignment horizontal="center" vertical="center"/>
    </xf>
    <xf numFmtId="14" fontId="29" fillId="9" borderId="50" xfId="0" applyNumberFormat="1" applyFont="1" applyFill="1" applyBorder="1" applyAlignment="1">
      <alignment horizontal="center" vertical="center"/>
    </xf>
    <xf numFmtId="14" fontId="39" fillId="9" borderId="50" xfId="0" applyNumberFormat="1" applyFont="1" applyFill="1" applyBorder="1" applyAlignment="1">
      <alignment horizontal="center" vertical="center"/>
    </xf>
    <xf numFmtId="0" fontId="45" fillId="0" borderId="50" xfId="0" applyFont="1" applyFill="1" applyBorder="1" applyAlignment="1" applyProtection="1">
      <alignment horizontal="center" vertical="center"/>
      <protection locked="0"/>
    </xf>
    <xf numFmtId="0" fontId="29" fillId="8" borderId="50" xfId="0" applyFont="1" applyFill="1" applyBorder="1" applyAlignment="1">
      <alignment horizontal="right" vertical="center"/>
    </xf>
    <xf numFmtId="14" fontId="29" fillId="8" borderId="50" xfId="0" applyNumberFormat="1" applyFont="1" applyFill="1" applyBorder="1" applyAlignment="1">
      <alignment horizontal="center" vertical="center"/>
    </xf>
    <xf numFmtId="14" fontId="39" fillId="8" borderId="50" xfId="0" applyNumberFormat="1" applyFont="1" applyFill="1" applyBorder="1" applyAlignment="1">
      <alignment horizontal="center" vertical="center"/>
    </xf>
    <xf numFmtId="0" fontId="46" fillId="0" borderId="50" xfId="0" applyFont="1" applyFill="1" applyBorder="1" applyAlignment="1" applyProtection="1">
      <alignment horizontal="center" vertical="center"/>
      <protection locked="0"/>
    </xf>
    <xf numFmtId="0" fontId="29" fillId="11" borderId="50" xfId="0" applyFont="1" applyFill="1" applyBorder="1" applyAlignment="1">
      <alignment horizontal="right" vertical="center"/>
    </xf>
    <xf numFmtId="14" fontId="29" fillId="11" borderId="50" xfId="0" applyNumberFormat="1" applyFont="1" applyFill="1" applyBorder="1" applyAlignment="1">
      <alignment horizontal="center" vertical="center"/>
    </xf>
    <xf numFmtId="14" fontId="39" fillId="11" borderId="50" xfId="0" applyNumberFormat="1" applyFont="1" applyFill="1" applyBorder="1" applyAlignment="1">
      <alignment horizontal="center" vertical="center"/>
    </xf>
    <xf numFmtId="0" fontId="35" fillId="3" borderId="18" xfId="0" applyFont="1" applyFill="1" applyBorder="1" applyAlignment="1">
      <alignment horizontal="left" vertical="center" wrapText="1"/>
    </xf>
    <xf numFmtId="0" fontId="35" fillId="3" borderId="20" xfId="0" applyFont="1" applyFill="1" applyBorder="1" applyAlignment="1">
      <alignment horizontal="left" vertical="center" wrapText="1"/>
    </xf>
    <xf numFmtId="0" fontId="50" fillId="6" borderId="47" xfId="0" applyFont="1" applyFill="1" applyBorder="1" applyAlignment="1">
      <alignment wrapText="1"/>
    </xf>
    <xf numFmtId="0" fontId="49" fillId="6" borderId="47" xfId="0" applyFont="1" applyFill="1" applyBorder="1" applyAlignment="1">
      <alignment horizontal="center"/>
    </xf>
    <xf numFmtId="0" fontId="51" fillId="7" borderId="47" xfId="0" applyFont="1" applyFill="1" applyBorder="1" applyAlignment="1">
      <alignment horizontal="center"/>
    </xf>
    <xf numFmtId="0" fontId="51" fillId="7" borderId="47" xfId="0" applyFont="1" applyFill="1" applyBorder="1" applyAlignment="1"/>
    <xf numFmtId="0" fontId="36" fillId="3" borderId="15" xfId="0" applyFont="1" applyFill="1" applyBorder="1" applyAlignment="1">
      <alignment horizontal="right" vertical="top" wrapText="1"/>
    </xf>
    <xf numFmtId="0" fontId="50" fillId="3" borderId="53" xfId="0" applyFont="1" applyFill="1" applyBorder="1" applyAlignment="1">
      <alignment horizontal="center" vertical="center"/>
    </xf>
    <xf numFmtId="0" fontId="54" fillId="6" borderId="47" xfId="0" applyFont="1" applyFill="1" applyBorder="1" applyAlignment="1">
      <alignment wrapText="1"/>
    </xf>
    <xf numFmtId="0" fontId="50" fillId="10" borderId="53" xfId="0" applyFont="1" applyFill="1" applyBorder="1" applyAlignment="1">
      <alignment horizontal="center" vertical="center"/>
    </xf>
    <xf numFmtId="0" fontId="50" fillId="9" borderId="53" xfId="0" applyFont="1" applyFill="1" applyBorder="1" applyAlignment="1">
      <alignment horizontal="center" vertical="center"/>
    </xf>
    <xf numFmtId="0" fontId="50" fillId="8" borderId="53" xfId="0" applyFont="1" applyFill="1" applyBorder="1" applyAlignment="1">
      <alignment horizontal="center" vertical="center"/>
    </xf>
    <xf numFmtId="0" fontId="50" fillId="11" borderId="53" xfId="0" applyFont="1" applyFill="1" applyBorder="1" applyAlignment="1">
      <alignment horizontal="center" vertical="center"/>
    </xf>
    <xf numFmtId="14" fontId="34" fillId="5" borderId="0" xfId="0" applyNumberFormat="1" applyFont="1" applyFill="1" applyBorder="1" applyAlignment="1" applyProtection="1">
      <alignment horizontal="center" vertical="center"/>
    </xf>
    <xf numFmtId="14" fontId="39" fillId="5" borderId="0" xfId="0" applyNumberFormat="1" applyFont="1" applyFill="1" applyBorder="1" applyAlignment="1" applyProtection="1">
      <alignment vertical="center"/>
    </xf>
    <xf numFmtId="0" fontId="32" fillId="5" borderId="0" xfId="0" applyFont="1" applyFill="1" applyBorder="1" applyProtection="1"/>
    <xf numFmtId="0" fontId="32" fillId="0" borderId="0" xfId="0" applyFont="1" applyProtection="1"/>
    <xf numFmtId="0" fontId="35" fillId="5" borderId="0" xfId="0" applyFont="1" applyFill="1" applyBorder="1" applyAlignment="1" applyProtection="1">
      <alignment horizontal="left" vertical="center" wrapText="1"/>
    </xf>
    <xf numFmtId="0" fontId="32" fillId="5" borderId="0" xfId="0" applyFont="1" applyFill="1" applyBorder="1" applyAlignment="1" applyProtection="1">
      <alignment vertical="center"/>
    </xf>
    <xf numFmtId="0" fontId="41" fillId="5" borderId="0" xfId="0" applyFont="1" applyFill="1" applyBorder="1" applyAlignment="1" applyProtection="1">
      <alignment horizontal="center" vertical="center" wrapText="1"/>
    </xf>
    <xf numFmtId="14" fontId="42" fillId="5" borderId="0" xfId="0" applyNumberFormat="1" applyFont="1" applyFill="1" applyBorder="1" applyAlignment="1" applyProtection="1">
      <alignment horizontal="center" vertical="center" wrapText="1"/>
    </xf>
    <xf numFmtId="0" fontId="32" fillId="5" borderId="0" xfId="0" applyFont="1" applyFill="1" applyBorder="1" applyAlignment="1" applyProtection="1">
      <alignment horizontal="center" vertical="center"/>
    </xf>
    <xf numFmtId="0" fontId="17" fillId="5" borderId="0" xfId="0" applyFont="1" applyFill="1" applyBorder="1" applyAlignment="1" applyProtection="1">
      <alignment horizontal="center"/>
    </xf>
    <xf numFmtId="14" fontId="39" fillId="5" borderId="0" xfId="0" applyNumberFormat="1" applyFont="1" applyFill="1" applyBorder="1" applyAlignment="1" applyProtection="1">
      <alignment horizontal="center" vertical="center"/>
    </xf>
    <xf numFmtId="3" fontId="41" fillId="5" borderId="0" xfId="0" applyNumberFormat="1" applyFont="1" applyFill="1" applyBorder="1" applyAlignment="1" applyProtection="1">
      <alignment horizontal="center" vertical="center" wrapText="1"/>
    </xf>
    <xf numFmtId="14" fontId="44" fillId="5" borderId="0"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xf>
    <xf numFmtId="0" fontId="17" fillId="5" borderId="0" xfId="0" applyFont="1" applyFill="1" applyBorder="1" applyAlignment="1" applyProtection="1">
      <alignment horizontal="center" wrapText="1"/>
    </xf>
    <xf numFmtId="14" fontId="29" fillId="5" borderId="0" xfId="0" applyNumberFormat="1" applyFont="1" applyFill="1" applyBorder="1" applyAlignment="1" applyProtection="1">
      <alignment horizontal="center" vertical="center"/>
    </xf>
    <xf numFmtId="0" fontId="17" fillId="5" borderId="0" xfId="0" applyFont="1" applyFill="1" applyBorder="1" applyAlignment="1" applyProtection="1">
      <alignment horizontal="center" vertical="top" wrapText="1"/>
    </xf>
    <xf numFmtId="0" fontId="22" fillId="0" borderId="0" xfId="0" applyFont="1" applyAlignment="1">
      <alignment horizontal="left"/>
    </xf>
    <xf numFmtId="0" fontId="22" fillId="0" borderId="21" xfId="0" applyFont="1" applyBorder="1" applyAlignment="1">
      <alignment horizontal="right"/>
    </xf>
    <xf numFmtId="0" fontId="57" fillId="0" borderId="0" xfId="0" applyFont="1" applyAlignment="1">
      <alignment horizontal="center" vertical="center" wrapText="1"/>
    </xf>
    <xf numFmtId="14" fontId="58" fillId="15" borderId="0" xfId="0" applyNumberFormat="1" applyFont="1" applyFill="1" applyAlignment="1" applyProtection="1">
      <alignment horizontal="center" vertical="center"/>
      <protection locked="0"/>
    </xf>
    <xf numFmtId="0" fontId="56" fillId="0" borderId="0" xfId="0" applyFont="1" applyBorder="1" applyAlignment="1">
      <alignment horizontal="right"/>
    </xf>
    <xf numFmtId="14" fontId="22" fillId="0" borderId="47" xfId="0" applyNumberFormat="1" applyFont="1" applyFill="1" applyBorder="1" applyAlignment="1" applyProtection="1">
      <alignment horizontal="center" vertical="center"/>
      <protection locked="0"/>
    </xf>
    <xf numFmtId="0" fontId="21" fillId="5" borderId="0" xfId="0" applyFont="1" applyFill="1" applyBorder="1" applyAlignment="1" applyProtection="1">
      <alignment horizontal="center"/>
    </xf>
    <xf numFmtId="0" fontId="18" fillId="5" borderId="0" xfId="0" applyFont="1" applyFill="1" applyBorder="1" applyAlignment="1" applyProtection="1">
      <alignment horizontal="center"/>
    </xf>
    <xf numFmtId="0" fontId="22" fillId="5" borderId="0" xfId="0" applyFont="1" applyFill="1" applyBorder="1" applyAlignment="1" applyProtection="1">
      <alignment horizontal="right" vertical="center"/>
    </xf>
    <xf numFmtId="0" fontId="60" fillId="5" borderId="0" xfId="0" applyFont="1" applyFill="1" applyBorder="1" applyAlignment="1">
      <alignment horizontal="center" vertical="center"/>
    </xf>
    <xf numFmtId="0" fontId="61" fillId="5" borderId="0" xfId="0" applyFont="1" applyFill="1" applyProtection="1">
      <protection locked="0"/>
    </xf>
    <xf numFmtId="14" fontId="43" fillId="16" borderId="53" xfId="0" applyNumberFormat="1" applyFont="1" applyFill="1" applyBorder="1" applyAlignment="1" applyProtection="1">
      <alignment horizontal="center" vertical="center"/>
    </xf>
    <xf numFmtId="14" fontId="29" fillId="5" borderId="0" xfId="0" applyNumberFormat="1" applyFont="1" applyFill="1" applyBorder="1" applyAlignment="1" applyProtection="1">
      <alignment horizontal="center"/>
    </xf>
    <xf numFmtId="0" fontId="20" fillId="2" borderId="0" xfId="0" applyFont="1" applyFill="1" applyBorder="1" applyAlignment="1" applyProtection="1">
      <alignment horizontal="center"/>
    </xf>
    <xf numFmtId="0" fontId="20" fillId="13" borderId="0" xfId="0" applyFont="1" applyFill="1" applyBorder="1" applyAlignment="1" applyProtection="1">
      <alignment horizontal="center"/>
    </xf>
    <xf numFmtId="14" fontId="24" fillId="5" borderId="50" xfId="0" applyNumberFormat="1" applyFont="1" applyFill="1" applyBorder="1" applyAlignment="1" applyProtection="1">
      <alignment horizontal="center" vertical="center" shrinkToFit="1"/>
    </xf>
    <xf numFmtId="0" fontId="32" fillId="0" borderId="0" xfId="0" applyFont="1" applyProtection="1">
      <protection locked="0"/>
    </xf>
    <xf numFmtId="0" fontId="60" fillId="5" borderId="0" xfId="0" applyFont="1" applyFill="1" applyBorder="1" applyAlignment="1" applyProtection="1">
      <alignment horizontal="center" vertical="center"/>
    </xf>
    <xf numFmtId="0" fontId="17" fillId="14" borderId="18" xfId="0" applyFont="1" applyFill="1" applyBorder="1" applyAlignment="1">
      <alignment horizontal="center"/>
    </xf>
    <xf numFmtId="0" fontId="17" fillId="14" borderId="74" xfId="0" applyFont="1" applyFill="1" applyBorder="1" applyAlignment="1">
      <alignment horizontal="center"/>
    </xf>
    <xf numFmtId="14" fontId="25" fillId="2" borderId="0" xfId="0" applyNumberFormat="1" applyFont="1" applyFill="1" applyBorder="1" applyAlignment="1" applyProtection="1">
      <alignment horizontal="center" vertical="center" shrinkToFit="1"/>
      <protection locked="0"/>
    </xf>
    <xf numFmtId="3" fontId="19" fillId="13" borderId="0" xfId="0" applyNumberFormat="1" applyFont="1" applyFill="1" applyBorder="1" applyAlignment="1">
      <alignment horizontal="center" vertical="center"/>
    </xf>
    <xf numFmtId="3" fontId="19" fillId="13" borderId="50" xfId="0" applyNumberFormat="1" applyFont="1" applyFill="1" applyBorder="1" applyAlignment="1" applyProtection="1">
      <alignment horizontal="center" vertical="center"/>
    </xf>
    <xf numFmtId="0" fontId="20" fillId="2" borderId="72" xfId="0" applyFont="1" applyFill="1" applyBorder="1" applyAlignment="1">
      <alignment horizontal="center"/>
    </xf>
    <xf numFmtId="14" fontId="25" fillId="2" borderId="49" xfId="0" applyNumberFormat="1" applyFont="1" applyFill="1" applyBorder="1" applyAlignment="1" applyProtection="1">
      <alignment horizontal="center" vertical="center" shrinkToFit="1"/>
      <protection locked="0"/>
    </xf>
    <xf numFmtId="3" fontId="25" fillId="2" borderId="50" xfId="0" applyNumberFormat="1" applyFont="1" applyFill="1" applyBorder="1" applyAlignment="1" applyProtection="1">
      <alignment horizontal="center" vertical="center" shrinkToFit="1"/>
    </xf>
    <xf numFmtId="3" fontId="24" fillId="5" borderId="50" xfId="0" applyNumberFormat="1" applyFont="1" applyFill="1" applyBorder="1" applyAlignment="1" applyProtection="1">
      <alignment horizontal="center" vertical="center" shrinkToFit="1"/>
    </xf>
    <xf numFmtId="0" fontId="43" fillId="0" borderId="0" xfId="0" applyFont="1" applyProtection="1"/>
    <xf numFmtId="14" fontId="22" fillId="5" borderId="47" xfId="0" applyNumberFormat="1" applyFont="1" applyFill="1" applyBorder="1" applyAlignment="1" applyProtection="1">
      <alignment horizontal="center" vertical="center"/>
      <protection locked="0"/>
    </xf>
    <xf numFmtId="0" fontId="35" fillId="3" borderId="16" xfId="0" applyFont="1" applyFill="1" applyBorder="1" applyAlignment="1">
      <alignment horizontal="left" vertical="top" wrapText="1"/>
    </xf>
    <xf numFmtId="0" fontId="35" fillId="3" borderId="17" xfId="0" applyFont="1" applyFill="1" applyBorder="1" applyAlignment="1">
      <alignment horizontal="left" vertical="top" wrapText="1"/>
    </xf>
    <xf numFmtId="0" fontId="35" fillId="3" borderId="0" xfId="0" applyFont="1" applyFill="1" applyBorder="1" applyAlignment="1">
      <alignment horizontal="left" vertical="top" wrapText="1"/>
    </xf>
    <xf numFmtId="0" fontId="35" fillId="3" borderId="19" xfId="0" applyFont="1" applyFill="1" applyBorder="1" applyAlignment="1">
      <alignment horizontal="left" vertical="top" wrapText="1"/>
    </xf>
    <xf numFmtId="0" fontId="35" fillId="3" borderId="21" xfId="0" applyFont="1" applyFill="1" applyBorder="1" applyAlignment="1">
      <alignment horizontal="left" vertical="top" wrapText="1"/>
    </xf>
    <xf numFmtId="0" fontId="35" fillId="3" borderId="22" xfId="0" applyFont="1" applyFill="1" applyBorder="1" applyAlignment="1">
      <alignment horizontal="left" vertical="top" wrapText="1"/>
    </xf>
    <xf numFmtId="0" fontId="48" fillId="6" borderId="41" xfId="0" applyFont="1" applyFill="1" applyBorder="1" applyAlignment="1">
      <alignment horizontal="center" vertical="center"/>
    </xf>
    <xf numFmtId="0" fontId="48" fillId="6" borderId="42" xfId="0" applyFont="1" applyFill="1" applyBorder="1" applyAlignment="1">
      <alignment horizontal="center" vertical="center"/>
    </xf>
    <xf numFmtId="0" fontId="48" fillId="6" borderId="43" xfId="0" applyFont="1" applyFill="1" applyBorder="1" applyAlignment="1">
      <alignment horizontal="center" vertical="center"/>
    </xf>
    <xf numFmtId="0" fontId="29" fillId="10" borderId="52" xfId="0" applyFont="1" applyFill="1" applyBorder="1" applyAlignment="1">
      <alignment horizontal="right" vertical="center" wrapText="1"/>
    </xf>
    <xf numFmtId="0" fontId="29" fillId="10" borderId="53" xfId="0" applyFont="1" applyFill="1" applyBorder="1" applyAlignment="1">
      <alignment horizontal="right" vertical="center" wrapText="1"/>
    </xf>
    <xf numFmtId="0" fontId="29" fillId="10" borderId="49" xfId="0" applyFont="1" applyFill="1" applyBorder="1" applyAlignment="1">
      <alignment horizontal="right" vertical="center" wrapText="1"/>
    </xf>
    <xf numFmtId="0" fontId="29" fillId="10" borderId="50" xfId="0" applyFont="1" applyFill="1" applyBorder="1" applyAlignment="1">
      <alignment horizontal="right" vertical="center" wrapText="1"/>
    </xf>
    <xf numFmtId="0" fontId="29" fillId="10" borderId="53" xfId="0" applyFont="1" applyFill="1" applyBorder="1" applyAlignment="1">
      <alignment horizontal="right" vertical="center"/>
    </xf>
    <xf numFmtId="14" fontId="39" fillId="10" borderId="54" xfId="0" applyNumberFormat="1" applyFont="1" applyFill="1" applyBorder="1" applyAlignment="1">
      <alignment horizontal="center" vertical="center"/>
    </xf>
    <xf numFmtId="14" fontId="39" fillId="10" borderId="51" xfId="0" applyNumberFormat="1" applyFont="1" applyFill="1" applyBorder="1" applyAlignment="1">
      <alignment horizontal="center" vertical="center"/>
    </xf>
    <xf numFmtId="0" fontId="29" fillId="10" borderId="50" xfId="0" applyFont="1" applyFill="1" applyBorder="1" applyAlignment="1">
      <alignment horizontal="right" vertical="center"/>
    </xf>
    <xf numFmtId="0" fontId="29" fillId="3" borderId="52" xfId="0" applyFont="1" applyFill="1" applyBorder="1" applyAlignment="1">
      <alignment horizontal="right" vertical="center" wrapText="1"/>
    </xf>
    <xf numFmtId="0" fontId="29" fillId="3" borderId="53" xfId="0" applyFont="1" applyFill="1" applyBorder="1" applyAlignment="1">
      <alignment horizontal="right" vertical="center" wrapText="1"/>
    </xf>
    <xf numFmtId="0" fontId="29" fillId="3" borderId="49" xfId="0" applyFont="1" applyFill="1" applyBorder="1" applyAlignment="1">
      <alignment horizontal="right" vertical="center" wrapText="1"/>
    </xf>
    <xf numFmtId="0" fontId="29" fillId="3" borderId="50" xfId="0" applyFont="1" applyFill="1" applyBorder="1" applyAlignment="1">
      <alignment horizontal="right" vertical="center" wrapText="1"/>
    </xf>
    <xf numFmtId="0" fontId="38" fillId="7" borderId="44" xfId="0" applyFont="1" applyFill="1" applyBorder="1" applyAlignment="1">
      <alignment horizontal="center" vertical="center" wrapText="1"/>
    </xf>
    <xf numFmtId="0" fontId="38" fillId="7" borderId="48" xfId="0" applyFont="1" applyFill="1" applyBorder="1" applyAlignment="1">
      <alignment horizontal="center" vertical="center" wrapText="1"/>
    </xf>
    <xf numFmtId="0" fontId="55" fillId="0" borderId="47" xfId="0" applyFont="1" applyBorder="1" applyAlignment="1">
      <alignment horizontal="center"/>
    </xf>
    <xf numFmtId="0" fontId="22" fillId="12" borderId="18" xfId="0" applyFont="1" applyFill="1" applyBorder="1" applyAlignment="1">
      <alignment horizontal="right" vertical="center"/>
    </xf>
    <xf numFmtId="0" fontId="22" fillId="12" borderId="0" xfId="0" applyFont="1" applyFill="1" applyBorder="1" applyAlignment="1">
      <alignment horizontal="right" vertical="center"/>
    </xf>
    <xf numFmtId="0" fontId="22" fillId="12" borderId="63" xfId="0" applyFont="1" applyFill="1" applyBorder="1" applyAlignment="1">
      <alignment horizontal="right" vertical="center"/>
    </xf>
    <xf numFmtId="0" fontId="17" fillId="12" borderId="0" xfId="0" applyFont="1" applyFill="1" applyBorder="1" applyAlignment="1">
      <alignment horizontal="center" wrapText="1"/>
    </xf>
    <xf numFmtId="0" fontId="17" fillId="12" borderId="19" xfId="0" applyFont="1" applyFill="1" applyBorder="1" applyAlignment="1">
      <alignment horizontal="center" wrapText="1"/>
    </xf>
    <xf numFmtId="0" fontId="17" fillId="12" borderId="21" xfId="0" applyFont="1" applyFill="1" applyBorder="1" applyAlignment="1">
      <alignment horizontal="center" wrapText="1"/>
    </xf>
    <xf numFmtId="0" fontId="17" fillId="12" borderId="22" xfId="0" applyFont="1" applyFill="1" applyBorder="1" applyAlignment="1">
      <alignment horizontal="center" wrapText="1"/>
    </xf>
    <xf numFmtId="0" fontId="29" fillId="9" borderId="52" xfId="0" applyFont="1" applyFill="1" applyBorder="1" applyAlignment="1">
      <alignment horizontal="right" vertical="center"/>
    </xf>
    <xf numFmtId="0" fontId="29" fillId="9" borderId="53" xfId="0" applyFont="1" applyFill="1" applyBorder="1" applyAlignment="1">
      <alignment horizontal="right" vertical="center"/>
    </xf>
    <xf numFmtId="0" fontId="29" fillId="9" borderId="49" xfId="0" applyFont="1" applyFill="1" applyBorder="1" applyAlignment="1">
      <alignment horizontal="right" vertical="center"/>
    </xf>
    <xf numFmtId="0" fontId="29" fillId="9" borderId="50" xfId="0" applyFont="1" applyFill="1" applyBorder="1" applyAlignment="1">
      <alignment horizontal="right" vertical="center"/>
    </xf>
    <xf numFmtId="0" fontId="47" fillId="7" borderId="45" xfId="0" applyFont="1" applyFill="1" applyBorder="1" applyAlignment="1">
      <alignment horizontal="center"/>
    </xf>
    <xf numFmtId="0" fontId="47" fillId="7" borderId="0" xfId="0" applyFont="1" applyFill="1" applyBorder="1" applyAlignment="1">
      <alignment horizontal="center"/>
    </xf>
    <xf numFmtId="0" fontId="48" fillId="6" borderId="45" xfId="0" applyFont="1" applyFill="1" applyBorder="1" applyAlignment="1">
      <alignment horizontal="center"/>
    </xf>
    <xf numFmtId="0" fontId="48" fillId="6" borderId="0" xfId="0" applyFont="1" applyFill="1" applyBorder="1" applyAlignment="1">
      <alignment horizontal="center"/>
    </xf>
    <xf numFmtId="0" fontId="17" fillId="17" borderId="15" xfId="0" applyFont="1" applyFill="1" applyBorder="1" applyAlignment="1">
      <alignment horizontal="center"/>
    </xf>
    <xf numFmtId="0" fontId="17" fillId="17" borderId="17" xfId="0" applyFont="1" applyFill="1" applyBorder="1" applyAlignment="1">
      <alignment horizontal="center"/>
    </xf>
    <xf numFmtId="14" fontId="39" fillId="8" borderId="54" xfId="0" applyNumberFormat="1" applyFont="1" applyFill="1" applyBorder="1" applyAlignment="1">
      <alignment horizontal="center" vertical="center"/>
    </xf>
    <xf numFmtId="14" fontId="39" fillId="8" borderId="51" xfId="0" applyNumberFormat="1" applyFont="1" applyFill="1" applyBorder="1" applyAlignment="1">
      <alignment horizontal="center" vertical="center"/>
    </xf>
    <xf numFmtId="0" fontId="29" fillId="8" borderId="49" xfId="0" applyFont="1" applyFill="1" applyBorder="1" applyAlignment="1">
      <alignment horizontal="right" vertical="center"/>
    </xf>
    <xf numFmtId="0" fontId="29" fillId="8" borderId="50" xfId="0" applyFont="1" applyFill="1" applyBorder="1" applyAlignment="1">
      <alignment horizontal="right" vertical="center"/>
    </xf>
    <xf numFmtId="14" fontId="39" fillId="9" borderId="54" xfId="0" applyNumberFormat="1" applyFont="1" applyFill="1" applyBorder="1" applyAlignment="1">
      <alignment horizontal="center" vertical="center"/>
    </xf>
    <xf numFmtId="14" fontId="39" fillId="9" borderId="51" xfId="0" applyNumberFormat="1" applyFont="1" applyFill="1" applyBorder="1" applyAlignment="1">
      <alignment horizontal="center" vertical="center"/>
    </xf>
    <xf numFmtId="0" fontId="29" fillId="8" borderId="52" xfId="0" applyFont="1" applyFill="1" applyBorder="1" applyAlignment="1">
      <alignment horizontal="right" vertical="center"/>
    </xf>
    <xf numFmtId="0" fontId="29" fillId="8" borderId="53" xfId="0" applyFont="1" applyFill="1" applyBorder="1" applyAlignment="1">
      <alignment horizontal="right" vertical="center"/>
    </xf>
    <xf numFmtId="0" fontId="34" fillId="6" borderId="44"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29" fillId="9" borderId="55" xfId="0" applyFont="1" applyFill="1" applyBorder="1" applyAlignment="1">
      <alignment vertical="center"/>
    </xf>
    <xf numFmtId="0" fontId="29" fillId="9" borderId="56" xfId="0" applyFont="1" applyFill="1" applyBorder="1" applyAlignment="1">
      <alignment vertical="center"/>
    </xf>
    <xf numFmtId="0" fontId="29" fillId="10" borderId="55" xfId="0" applyFont="1" applyFill="1" applyBorder="1" applyAlignment="1">
      <alignment vertical="center"/>
    </xf>
    <xf numFmtId="0" fontId="29" fillId="10" borderId="56" xfId="0" applyFont="1" applyFill="1" applyBorder="1" applyAlignment="1">
      <alignment vertical="center"/>
    </xf>
    <xf numFmtId="0" fontId="29" fillId="3" borderId="55" xfId="0" applyFont="1" applyFill="1" applyBorder="1" applyAlignment="1">
      <alignment vertical="center"/>
    </xf>
    <xf numFmtId="0" fontId="29" fillId="3" borderId="56" xfId="0" applyFont="1" applyFill="1" applyBorder="1" applyAlignment="1">
      <alignment vertical="center"/>
    </xf>
    <xf numFmtId="0" fontId="29" fillId="8" borderId="55" xfId="0" applyFont="1" applyFill="1" applyBorder="1" applyAlignment="1">
      <alignment vertical="center"/>
    </xf>
    <xf numFmtId="0" fontId="29" fillId="8" borderId="56" xfId="0" applyFont="1" applyFill="1" applyBorder="1" applyAlignment="1">
      <alignment vertical="center"/>
    </xf>
    <xf numFmtId="0" fontId="22" fillId="0" borderId="53" xfId="0" applyFont="1" applyBorder="1" applyAlignment="1">
      <alignment vertical="center"/>
    </xf>
    <xf numFmtId="0" fontId="29" fillId="11" borderId="52" xfId="0" applyFont="1" applyFill="1" applyBorder="1" applyAlignment="1">
      <alignment horizontal="right" vertical="center"/>
    </xf>
    <xf numFmtId="0" fontId="29" fillId="11" borderId="53" xfId="0" applyFont="1" applyFill="1" applyBorder="1" applyAlignment="1">
      <alignment horizontal="right" vertical="center"/>
    </xf>
    <xf numFmtId="14" fontId="39" fillId="11" borderId="54" xfId="0" applyNumberFormat="1" applyFont="1" applyFill="1" applyBorder="1" applyAlignment="1">
      <alignment horizontal="center" vertical="center"/>
    </xf>
    <xf numFmtId="14" fontId="39" fillId="11" borderId="51" xfId="0" applyNumberFormat="1" applyFont="1" applyFill="1" applyBorder="1" applyAlignment="1">
      <alignment horizontal="center" vertical="center"/>
    </xf>
    <xf numFmtId="0" fontId="29" fillId="11" borderId="49" xfId="0" applyFont="1" applyFill="1" applyBorder="1" applyAlignment="1">
      <alignment horizontal="right" vertical="center"/>
    </xf>
    <xf numFmtId="0" fontId="29" fillId="11" borderId="50" xfId="0" applyFont="1" applyFill="1" applyBorder="1" applyAlignment="1">
      <alignment horizontal="right" vertical="center"/>
    </xf>
    <xf numFmtId="0" fontId="33" fillId="10" borderId="52" xfId="0" applyFont="1" applyFill="1" applyBorder="1" applyAlignment="1">
      <alignment horizontal="center" vertical="center"/>
    </xf>
    <xf numFmtId="0" fontId="33" fillId="10" borderId="53" xfId="0" applyFont="1" applyFill="1" applyBorder="1" applyAlignment="1">
      <alignment horizontal="center" vertical="center"/>
    </xf>
    <xf numFmtId="0" fontId="33" fillId="10" borderId="49" xfId="0" applyFont="1" applyFill="1" applyBorder="1" applyAlignment="1">
      <alignment horizontal="center" vertical="center"/>
    </xf>
    <xf numFmtId="0" fontId="33" fillId="10" borderId="50" xfId="0" applyFont="1" applyFill="1" applyBorder="1" applyAlignment="1">
      <alignment horizontal="center" vertical="center"/>
    </xf>
    <xf numFmtId="0" fontId="34" fillId="10" borderId="54" xfId="0" applyFont="1" applyFill="1" applyBorder="1" applyAlignment="1">
      <alignment horizontal="center" wrapText="1"/>
    </xf>
    <xf numFmtId="0" fontId="34" fillId="10" borderId="51" xfId="0" applyFont="1" applyFill="1" applyBorder="1" applyAlignment="1">
      <alignment horizontal="center" wrapText="1"/>
    </xf>
    <xf numFmtId="0" fontId="29" fillId="3" borderId="53" xfId="0" applyFont="1" applyFill="1" applyBorder="1" applyAlignment="1">
      <alignment horizontal="right" vertical="center"/>
    </xf>
    <xf numFmtId="14" fontId="39" fillId="3" borderId="54" xfId="0" applyNumberFormat="1" applyFont="1" applyFill="1" applyBorder="1" applyAlignment="1">
      <alignment horizontal="center" vertical="center"/>
    </xf>
    <xf numFmtId="14" fontId="39" fillId="3" borderId="51" xfId="0" applyNumberFormat="1" applyFont="1" applyFill="1" applyBorder="1" applyAlignment="1">
      <alignment horizontal="center" vertical="center"/>
    </xf>
    <xf numFmtId="0" fontId="29" fillId="3" borderId="50" xfId="0" applyFont="1" applyFill="1" applyBorder="1" applyAlignment="1">
      <alignment horizontal="right" vertical="center"/>
    </xf>
    <xf numFmtId="14" fontId="25" fillId="13" borderId="73" xfId="0" applyNumberFormat="1" applyFont="1" applyFill="1" applyBorder="1" applyAlignment="1" applyProtection="1">
      <alignment horizontal="center" vertical="center" wrapText="1"/>
    </xf>
    <xf numFmtId="14" fontId="25" fillId="13" borderId="51" xfId="0" applyNumberFormat="1" applyFont="1" applyFill="1" applyBorder="1" applyAlignment="1" applyProtection="1">
      <alignment horizontal="center" vertical="center" wrapText="1"/>
    </xf>
    <xf numFmtId="0" fontId="43" fillId="0" borderId="0" xfId="0" applyFont="1" applyAlignment="1" applyProtection="1">
      <alignment horizontal="center"/>
    </xf>
    <xf numFmtId="0" fontId="41" fillId="8" borderId="18" xfId="0" applyFont="1" applyFill="1" applyBorder="1" applyAlignment="1">
      <alignment horizontal="center" vertical="center" wrapText="1"/>
    </xf>
    <xf numFmtId="0" fontId="41" fillId="8" borderId="19" xfId="0" applyFont="1" applyFill="1" applyBorder="1" applyAlignment="1">
      <alignment horizontal="center" vertical="center" wrapText="1"/>
    </xf>
    <xf numFmtId="14" fontId="42" fillId="5" borderId="18" xfId="0" applyNumberFormat="1" applyFont="1" applyFill="1" applyBorder="1" applyAlignment="1" applyProtection="1">
      <alignment horizontal="center" vertical="center" wrapText="1"/>
      <protection locked="0"/>
    </xf>
    <xf numFmtId="14" fontId="42" fillId="5" borderId="19" xfId="0" applyNumberFormat="1" applyFont="1" applyFill="1" applyBorder="1" applyAlignment="1" applyProtection="1">
      <alignment horizontal="center" vertical="center" wrapText="1"/>
      <protection locked="0"/>
    </xf>
    <xf numFmtId="3" fontId="41" fillId="5" borderId="18" xfId="0" applyNumberFormat="1" applyFont="1" applyFill="1" applyBorder="1" applyAlignment="1" applyProtection="1">
      <alignment horizontal="center" vertical="center" wrapText="1"/>
      <protection locked="0"/>
    </xf>
    <xf numFmtId="3" fontId="41" fillId="5" borderId="19" xfId="0" applyNumberFormat="1" applyFont="1" applyFill="1" applyBorder="1" applyAlignment="1" applyProtection="1">
      <alignment horizontal="center" vertical="center" wrapText="1"/>
      <protection locked="0"/>
    </xf>
    <xf numFmtId="14" fontId="17" fillId="4" borderId="68" xfId="0" applyNumberFormat="1" applyFont="1" applyFill="1" applyBorder="1" applyAlignment="1" applyProtection="1">
      <alignment horizontal="center" vertical="center"/>
      <protection locked="0"/>
    </xf>
    <xf numFmtId="14" fontId="17" fillId="4" borderId="69" xfId="0" applyNumberFormat="1" applyFont="1" applyFill="1" applyBorder="1" applyAlignment="1" applyProtection="1">
      <alignment horizontal="center" vertical="center"/>
      <protection locked="0"/>
    </xf>
    <xf numFmtId="14" fontId="44" fillId="16" borderId="20" xfId="0" applyNumberFormat="1" applyFont="1" applyFill="1" applyBorder="1" applyAlignment="1">
      <alignment horizontal="center" vertical="center" wrapText="1"/>
    </xf>
    <xf numFmtId="14" fontId="44" fillId="16" borderId="22" xfId="0" applyNumberFormat="1" applyFont="1" applyFill="1" applyBorder="1" applyAlignment="1">
      <alignment horizontal="center" vertical="center" wrapText="1"/>
    </xf>
    <xf numFmtId="0" fontId="45" fillId="5" borderId="75" xfId="0" applyFont="1" applyFill="1" applyBorder="1" applyAlignment="1" applyProtection="1">
      <alignment horizontal="center"/>
    </xf>
    <xf numFmtId="0" fontId="45" fillId="5" borderId="76" xfId="0" applyFont="1" applyFill="1" applyBorder="1" applyAlignment="1" applyProtection="1">
      <alignment horizontal="center"/>
    </xf>
    <xf numFmtId="0" fontId="45" fillId="5" borderId="77" xfId="0" applyFont="1" applyFill="1" applyBorder="1" applyAlignment="1" applyProtection="1">
      <alignment horizontal="center"/>
    </xf>
    <xf numFmtId="0" fontId="64" fillId="12" borderId="61" xfId="0" applyFont="1" applyFill="1" applyBorder="1" applyAlignment="1">
      <alignment vertical="top" wrapText="1"/>
    </xf>
    <xf numFmtId="0" fontId="64" fillId="12" borderId="58" xfId="0" applyFont="1" applyFill="1" applyBorder="1" applyAlignment="1">
      <alignment vertical="top" wrapText="1"/>
    </xf>
    <xf numFmtId="0" fontId="64" fillId="12" borderId="20" xfId="0" applyFont="1" applyFill="1" applyBorder="1" applyAlignment="1">
      <alignment vertical="top" wrapText="1"/>
    </xf>
    <xf numFmtId="0" fontId="64" fillId="12" borderId="21" xfId="0" applyFont="1" applyFill="1" applyBorder="1" applyAlignment="1">
      <alignment vertical="top" wrapText="1"/>
    </xf>
    <xf numFmtId="0" fontId="17" fillId="12" borderId="70" xfId="0" applyFont="1" applyFill="1" applyBorder="1" applyAlignment="1">
      <alignment horizontal="center" vertical="top" wrapText="1"/>
    </xf>
    <xf numFmtId="0" fontId="17" fillId="12" borderId="71" xfId="0" applyFont="1" applyFill="1" applyBorder="1" applyAlignment="1">
      <alignment horizontal="center" vertical="top" wrapText="1"/>
    </xf>
    <xf numFmtId="0" fontId="17" fillId="12" borderId="21" xfId="0" applyFont="1" applyFill="1" applyBorder="1" applyAlignment="1">
      <alignment horizontal="center" vertical="top" wrapText="1"/>
    </xf>
    <xf numFmtId="0" fontId="17" fillId="12" borderId="22" xfId="0" applyFont="1" applyFill="1" applyBorder="1" applyAlignment="1">
      <alignment horizontal="center" vertical="top" wrapText="1"/>
    </xf>
    <xf numFmtId="0" fontId="17" fillId="14" borderId="15" xfId="0" applyFont="1" applyFill="1" applyBorder="1" applyAlignment="1">
      <alignment horizontal="center"/>
    </xf>
    <xf numFmtId="0" fontId="17" fillId="14" borderId="16" xfId="0" applyFont="1" applyFill="1" applyBorder="1" applyAlignment="1">
      <alignment horizontal="center"/>
    </xf>
    <xf numFmtId="0" fontId="17" fillId="14" borderId="17" xfId="0" applyFont="1" applyFill="1" applyBorder="1" applyAlignment="1">
      <alignment horizontal="center"/>
    </xf>
    <xf numFmtId="0" fontId="14" fillId="0" borderId="0" xfId="0" applyFont="1" applyAlignment="1">
      <alignment vertical="center" shrinkToFit="1"/>
    </xf>
    <xf numFmtId="0" fontId="59" fillId="3" borderId="16" xfId="0" applyFont="1" applyFill="1" applyBorder="1" applyAlignment="1">
      <alignment vertical="top" wrapText="1"/>
    </xf>
    <xf numFmtId="0" fontId="59" fillId="3" borderId="17" xfId="0" applyFont="1" applyFill="1" applyBorder="1" applyAlignment="1">
      <alignment vertical="top" wrapText="1"/>
    </xf>
    <xf numFmtId="0" fontId="59" fillId="3" borderId="0" xfId="0" applyFont="1" applyFill="1" applyBorder="1" applyAlignment="1">
      <alignment vertical="top" wrapText="1"/>
    </xf>
    <xf numFmtId="0" fontId="59" fillId="3" borderId="19" xfId="0" applyFont="1" applyFill="1" applyBorder="1" applyAlignment="1">
      <alignment vertical="top" wrapText="1"/>
    </xf>
    <xf numFmtId="0" fontId="59" fillId="3" borderId="21" xfId="0" applyFont="1" applyFill="1" applyBorder="1" applyAlignment="1">
      <alignment vertical="top" wrapText="1"/>
    </xf>
    <xf numFmtId="0" fontId="59" fillId="3" borderId="22" xfId="0" applyFont="1" applyFill="1" applyBorder="1" applyAlignment="1">
      <alignment vertical="top" wrapText="1"/>
    </xf>
    <xf numFmtId="0" fontId="23" fillId="3" borderId="15" xfId="0" applyFont="1" applyFill="1" applyBorder="1" applyAlignment="1">
      <alignment horizontal="center" vertical="top"/>
    </xf>
    <xf numFmtId="0" fontId="23" fillId="3" borderId="18" xfId="0" applyFont="1" applyFill="1" applyBorder="1" applyAlignment="1">
      <alignment horizontal="center" vertical="top"/>
    </xf>
    <xf numFmtId="0" fontId="23" fillId="3" borderId="20" xfId="0" applyFont="1" applyFill="1" applyBorder="1" applyAlignment="1">
      <alignment horizontal="center" vertical="top"/>
    </xf>
    <xf numFmtId="0" fontId="52" fillId="0" borderId="0" xfId="0" applyFont="1"/>
    <xf numFmtId="0" fontId="27" fillId="0" borderId="0" xfId="0" applyFont="1" applyAlignment="1">
      <alignment horizontal="center" vertical="top"/>
    </xf>
    <xf numFmtId="0" fontId="0" fillId="0" borderId="11" xfId="0" applyBorder="1" applyProtection="1">
      <protection locked="0"/>
    </xf>
    <xf numFmtId="0" fontId="26" fillId="0" borderId="0" xfId="0" applyFont="1" applyAlignment="1">
      <alignment horizontal="center"/>
    </xf>
    <xf numFmtId="0" fontId="8"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5" fillId="0" borderId="9"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9" xfId="0" applyFont="1" applyBorder="1" applyAlignment="1">
      <alignment horizontal="right" vertical="top" wrapText="1"/>
    </xf>
    <xf numFmtId="0" fontId="5" fillId="0" borderId="10" xfId="0" applyFont="1" applyBorder="1" applyAlignment="1">
      <alignment horizontal="right" vertical="top" wrapText="1"/>
    </xf>
    <xf numFmtId="0" fontId="4" fillId="0" borderId="2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9" xfId="0" applyFont="1" applyBorder="1" applyAlignment="1">
      <alignment wrapText="1"/>
    </xf>
    <xf numFmtId="0" fontId="2" fillId="0" borderId="10" xfId="0" applyFont="1" applyBorder="1" applyAlignment="1">
      <alignment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7" fillId="0" borderId="8" xfId="0" applyFont="1" applyBorder="1"/>
    <xf numFmtId="0" fontId="7" fillId="0" borderId="9" xfId="0" applyFont="1" applyBorder="1"/>
    <xf numFmtId="0" fontId="7" fillId="0" borderId="10" xfId="0" applyFont="1" applyBorder="1"/>
    <xf numFmtId="0" fontId="6" fillId="0" borderId="8" xfId="0" applyFont="1" applyBorder="1"/>
    <xf numFmtId="0" fontId="6" fillId="0" borderId="9" xfId="0" applyFont="1" applyBorder="1"/>
    <xf numFmtId="0" fontId="6" fillId="0" borderId="10" xfId="0" applyFont="1" applyBorder="1"/>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5" fillId="0" borderId="0" xfId="0" applyFont="1" applyBorder="1"/>
    <xf numFmtId="0" fontId="8" fillId="0" borderId="11" xfId="0" applyFont="1" applyBorder="1" applyAlignment="1" applyProtection="1">
      <alignment shrinkToFit="1"/>
      <protection locked="0"/>
    </xf>
    <xf numFmtId="0" fontId="8" fillId="0" borderId="13" xfId="0" applyFont="1" applyBorder="1" applyAlignment="1" applyProtection="1">
      <alignment shrinkToFit="1"/>
      <protection locked="0"/>
    </xf>
    <xf numFmtId="0" fontId="8" fillId="0" borderId="11" xfId="0" applyFont="1" applyBorder="1" applyAlignment="1" applyProtection="1">
      <alignment horizontal="center"/>
      <protection locked="0"/>
    </xf>
    <xf numFmtId="0" fontId="2" fillId="0" borderId="0" xfId="0" applyFont="1" applyBorder="1"/>
    <xf numFmtId="14" fontId="8" fillId="0" borderId="11" xfId="0" applyNumberFormat="1" applyFont="1" applyBorder="1" applyAlignment="1" applyProtection="1">
      <alignment horizontal="center"/>
      <protection locked="0"/>
    </xf>
    <xf numFmtId="0" fontId="5" fillId="0" borderId="35" xfId="0" applyFont="1" applyBorder="1" applyProtection="1"/>
    <xf numFmtId="0" fontId="5" fillId="0" borderId="9" xfId="0" applyFont="1" applyBorder="1" applyProtection="1"/>
    <xf numFmtId="0" fontId="5" fillId="0" borderId="10" xfId="0" applyFont="1" applyBorder="1" applyProtection="1"/>
    <xf numFmtId="0" fontId="5" fillId="0" borderId="9" xfId="0" applyFont="1" applyBorder="1" applyAlignment="1" applyProtection="1">
      <alignment horizontal="right"/>
    </xf>
    <xf numFmtId="0" fontId="5" fillId="0" borderId="10" xfId="0" applyFont="1" applyBorder="1" applyAlignment="1" applyProtection="1">
      <alignment horizontal="right"/>
    </xf>
    <xf numFmtId="0" fontId="5" fillId="0" borderId="36" xfId="0" applyFont="1" applyBorder="1" applyAlignment="1" applyProtection="1">
      <alignment horizontal="right"/>
    </xf>
    <xf numFmtId="0" fontId="5" fillId="0" borderId="0" xfId="0" applyFont="1" applyAlignment="1" applyProtection="1">
      <alignment vertical="top" wrapText="1"/>
    </xf>
    <xf numFmtId="0" fontId="9" fillId="0" borderId="28" xfId="0" applyFont="1" applyBorder="1" applyProtection="1"/>
    <xf numFmtId="0" fontId="9" fillId="0" borderId="29" xfId="0" applyFont="1" applyBorder="1" applyProtection="1"/>
    <xf numFmtId="0" fontId="9" fillId="0" borderId="30" xfId="0" applyFont="1" applyBorder="1" applyProtection="1"/>
    <xf numFmtId="0" fontId="4" fillId="0" borderId="31" xfId="0" applyFont="1" applyBorder="1" applyAlignment="1" applyProtection="1">
      <alignment horizontal="center"/>
    </xf>
    <xf numFmtId="0" fontId="4" fillId="0" borderId="29" xfId="0" applyFont="1" applyBorder="1" applyAlignment="1" applyProtection="1">
      <alignment horizontal="center"/>
    </xf>
    <xf numFmtId="0" fontId="4" fillId="0" borderId="30" xfId="0" applyFont="1" applyBorder="1" applyAlignment="1" applyProtection="1">
      <alignment horizontal="center"/>
    </xf>
    <xf numFmtId="0" fontId="4" fillId="0" borderId="32" xfId="0" applyFont="1" applyBorder="1" applyAlignment="1" applyProtection="1">
      <alignment horizontal="center"/>
    </xf>
    <xf numFmtId="0" fontId="5" fillId="0" borderId="33" xfId="0" applyFont="1" applyBorder="1" applyProtection="1"/>
    <xf numFmtId="0" fontId="5" fillId="0" borderId="6" xfId="0" applyFont="1" applyBorder="1" applyProtection="1"/>
    <xf numFmtId="0" fontId="5" fillId="0" borderId="7" xfId="0" applyFont="1" applyBorder="1" applyProtection="1"/>
    <xf numFmtId="0" fontId="5" fillId="0" borderId="6" xfId="0" applyFont="1" applyBorder="1" applyAlignment="1" applyProtection="1">
      <alignment horizontal="right"/>
    </xf>
    <xf numFmtId="0" fontId="5" fillId="0" borderId="7" xfId="0" applyFont="1" applyBorder="1" applyAlignment="1" applyProtection="1">
      <alignment horizontal="right"/>
    </xf>
    <xf numFmtId="0" fontId="5" fillId="0" borderId="34" xfId="0" applyFont="1" applyBorder="1" applyAlignment="1" applyProtection="1">
      <alignment horizontal="right"/>
    </xf>
    <xf numFmtId="0" fontId="5" fillId="0" borderId="37" xfId="0" applyFont="1" applyBorder="1" applyProtection="1"/>
    <xf numFmtId="0" fontId="5" fillId="0" borderId="25" xfId="0" applyFont="1" applyBorder="1" applyProtection="1"/>
    <xf numFmtId="0" fontId="5" fillId="0" borderId="27" xfId="0" applyFont="1" applyBorder="1" applyProtection="1"/>
    <xf numFmtId="0" fontId="5" fillId="0" borderId="25" xfId="0" applyFont="1" applyBorder="1" applyAlignment="1" applyProtection="1">
      <alignment horizontal="right"/>
    </xf>
    <xf numFmtId="0" fontId="5" fillId="0" borderId="27" xfId="0" applyFont="1" applyBorder="1" applyAlignment="1" applyProtection="1">
      <alignment horizontal="right"/>
    </xf>
    <xf numFmtId="0" fontId="5" fillId="0" borderId="38" xfId="0" applyFont="1" applyBorder="1" applyAlignment="1" applyProtection="1">
      <alignment horizontal="right"/>
    </xf>
    <xf numFmtId="0" fontId="8" fillId="0" borderId="20" xfId="0" applyFont="1" applyBorder="1" applyProtection="1"/>
    <xf numFmtId="0" fontId="8" fillId="0" borderId="21" xfId="0" applyFont="1" applyBorder="1" applyProtection="1"/>
    <xf numFmtId="0" fontId="8" fillId="0" borderId="39" xfId="0" applyFont="1" applyBorder="1" applyProtection="1"/>
    <xf numFmtId="0" fontId="5" fillId="0" borderId="21" xfId="0" applyFont="1" applyBorder="1" applyAlignment="1" applyProtection="1">
      <alignment horizontal="right"/>
    </xf>
    <xf numFmtId="0" fontId="5" fillId="0" borderId="39" xfId="0" applyFont="1" applyBorder="1" applyAlignment="1" applyProtection="1">
      <alignment horizontal="right"/>
    </xf>
    <xf numFmtId="0" fontId="5" fillId="0" borderId="22" xfId="0" applyFont="1" applyBorder="1" applyAlignment="1" applyProtection="1">
      <alignment horizontal="right"/>
    </xf>
    <xf numFmtId="0" fontId="5" fillId="0" borderId="35" xfId="0" applyFont="1" applyBorder="1" applyAlignment="1" applyProtection="1">
      <alignment vertical="center"/>
    </xf>
    <xf numFmtId="0" fontId="5" fillId="0" borderId="9" xfId="0" applyFont="1" applyBorder="1" applyAlignment="1" applyProtection="1">
      <alignment vertical="center"/>
    </xf>
    <xf numFmtId="0" fontId="5" fillId="0" borderId="10" xfId="0" applyFont="1" applyBorder="1" applyAlignment="1" applyProtection="1">
      <alignment vertical="center"/>
    </xf>
    <xf numFmtId="0" fontId="5" fillId="0" borderId="9" xfId="0" applyFont="1" applyBorder="1" applyAlignment="1" applyProtection="1">
      <alignment horizontal="right" vertical="center"/>
    </xf>
    <xf numFmtId="0" fontId="5" fillId="0" borderId="10" xfId="0" applyFont="1" applyBorder="1" applyAlignment="1" applyProtection="1">
      <alignment horizontal="right" vertical="center"/>
    </xf>
    <xf numFmtId="0" fontId="5" fillId="0" borderId="36" xfId="0" applyFont="1" applyBorder="1" applyAlignment="1" applyProtection="1">
      <alignment horizontal="right" vertical="center"/>
    </xf>
    <xf numFmtId="1" fontId="8" fillId="0" borderId="21" xfId="0" applyNumberFormat="1" applyFont="1" applyBorder="1" applyAlignment="1" applyProtection="1">
      <alignment horizontal="center"/>
    </xf>
    <xf numFmtId="0" fontId="5" fillId="0" borderId="33" xfId="0" applyFont="1" applyBorder="1" applyAlignment="1" applyProtection="1">
      <alignment vertical="center" wrapText="1"/>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6" xfId="0" applyFont="1" applyBorder="1" applyAlignment="1" applyProtection="1">
      <alignment horizontal="right" vertical="center"/>
    </xf>
    <xf numFmtId="0" fontId="5" fillId="0" borderId="7" xfId="0" applyFont="1" applyBorder="1" applyAlignment="1" applyProtection="1">
      <alignment horizontal="right" vertical="center"/>
    </xf>
    <xf numFmtId="0" fontId="5" fillId="0" borderId="34" xfId="0" applyFont="1" applyBorder="1" applyAlignment="1" applyProtection="1">
      <alignment horizontal="right" vertical="center"/>
    </xf>
    <xf numFmtId="0" fontId="5" fillId="0" borderId="37" xfId="0" applyFont="1" applyBorder="1" applyAlignment="1" applyProtection="1">
      <alignment vertical="center"/>
    </xf>
    <xf numFmtId="0" fontId="5" fillId="0" borderId="25" xfId="0" applyFont="1" applyBorder="1" applyAlignment="1" applyProtection="1">
      <alignment vertical="center"/>
    </xf>
    <xf numFmtId="0" fontId="5" fillId="0" borderId="27" xfId="0" applyFont="1" applyBorder="1" applyAlignment="1" applyProtection="1">
      <alignment vertical="center"/>
    </xf>
    <xf numFmtId="0" fontId="5" fillId="0" borderId="25" xfId="0" applyFont="1" applyBorder="1" applyAlignment="1" applyProtection="1">
      <alignment horizontal="right" vertical="center"/>
    </xf>
    <xf numFmtId="0" fontId="5" fillId="0" borderId="27" xfId="0" applyFont="1" applyBorder="1" applyAlignment="1" applyProtection="1">
      <alignment horizontal="right" vertical="center"/>
    </xf>
    <xf numFmtId="0" fontId="5" fillId="0" borderId="38" xfId="0" applyFont="1" applyBorder="1" applyAlignment="1" applyProtection="1">
      <alignment horizontal="right" vertical="center"/>
    </xf>
    <xf numFmtId="0" fontId="5" fillId="0" borderId="0" xfId="0" applyFont="1" applyBorder="1" applyProtection="1"/>
    <xf numFmtId="0" fontId="8" fillId="0" borderId="13" xfId="0" applyFont="1" applyBorder="1" applyProtection="1"/>
    <xf numFmtId="0" fontId="8" fillId="0" borderId="11" xfId="0" applyFont="1" applyBorder="1" applyAlignment="1" applyProtection="1">
      <alignment horizontal="center"/>
    </xf>
    <xf numFmtId="0" fontId="2" fillId="0" borderId="0" xfId="0" applyFont="1" applyBorder="1" applyProtection="1"/>
    <xf numFmtId="14" fontId="8" fillId="0" borderId="11" xfId="0" applyNumberFormat="1" applyFont="1" applyBorder="1" applyAlignment="1" applyProtection="1">
      <alignment horizontal="center"/>
    </xf>
    <xf numFmtId="0" fontId="5" fillId="0" borderId="20" xfId="0" applyFont="1" applyBorder="1" applyProtection="1"/>
    <xf numFmtId="0" fontId="5" fillId="0" borderId="21" xfId="0" applyFont="1" applyBorder="1" applyProtection="1"/>
    <xf numFmtId="0" fontId="5" fillId="0" borderId="39" xfId="0" applyFont="1" applyBorder="1" applyProtection="1"/>
    <xf numFmtId="0" fontId="8" fillId="0" borderId="11" xfId="0" applyFont="1" applyBorder="1" applyAlignment="1" applyProtection="1">
      <alignment horizontal="left"/>
    </xf>
    <xf numFmtId="0" fontId="5" fillId="0" borderId="8" xfId="0" applyFont="1" applyBorder="1" applyProtection="1"/>
    <xf numFmtId="0" fontId="9" fillId="0" borderId="8" xfId="0" applyFont="1" applyBorder="1" applyProtection="1"/>
    <xf numFmtId="0" fontId="9" fillId="0" borderId="9" xfId="0" applyFont="1" applyBorder="1" applyProtection="1"/>
    <xf numFmtId="0" fontId="9" fillId="0" borderId="10" xfId="0" applyFont="1" applyBorder="1" applyProtection="1"/>
    <xf numFmtId="0" fontId="4" fillId="0" borderId="8" xfId="0" applyFont="1" applyBorder="1" applyAlignment="1" applyProtection="1">
      <alignment horizontal="center"/>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5" fillId="0" borderId="16" xfId="0" applyFont="1" applyBorder="1" applyAlignment="1">
      <alignment horizontal="right"/>
    </xf>
    <xf numFmtId="0" fontId="5" fillId="0" borderId="16" xfId="0" applyFont="1" applyBorder="1" applyAlignment="1">
      <alignment horizontal="center"/>
    </xf>
    <xf numFmtId="0" fontId="4" fillId="0" borderId="0" xfId="0" applyFont="1" applyBorder="1" applyAlignment="1" applyProtection="1">
      <alignment wrapText="1"/>
      <protection locked="0"/>
    </xf>
    <xf numFmtId="0" fontId="5" fillId="0" borderId="25" xfId="0" applyFont="1" applyBorder="1" applyAlignment="1">
      <alignment horizontal="left"/>
    </xf>
    <xf numFmtId="0" fontId="5" fillId="0" borderId="25"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7"/>
  <sheetViews>
    <sheetView showGridLines="0" tabSelected="1" zoomScale="84" zoomScaleNormal="84" workbookViewId="0">
      <selection activeCell="B2" sqref="B2"/>
    </sheetView>
  </sheetViews>
  <sheetFormatPr defaultColWidth="9.140625" defaultRowHeight="18" x14ac:dyDescent="0.35"/>
  <cols>
    <col min="1" max="1" width="2.28515625" style="116" customWidth="1"/>
    <col min="2" max="2" width="43" style="116" bestFit="1" customWidth="1"/>
    <col min="3" max="3" width="22.140625" style="116" bestFit="1" customWidth="1"/>
    <col min="4" max="9" width="23.7109375" style="116" customWidth="1"/>
    <col min="10" max="10" width="32.7109375" style="116" customWidth="1"/>
    <col min="11" max="11" width="2.7109375" style="116" customWidth="1"/>
    <col min="12" max="12" width="5.85546875" style="116" bestFit="1" customWidth="1"/>
    <col min="13" max="14" width="32.7109375" style="116" customWidth="1"/>
    <col min="15" max="15" width="2.28515625" style="116" customWidth="1"/>
    <col min="16" max="16" width="32.7109375" style="116" customWidth="1"/>
    <col min="17" max="18" width="28.7109375" style="116" customWidth="1"/>
    <col min="19" max="19" width="2.28515625" style="116" customWidth="1"/>
    <col min="20" max="20" width="23.7109375" style="116" customWidth="1"/>
    <col min="21" max="21" width="32.7109375" style="116" customWidth="1"/>
    <col min="22" max="22" width="2.28515625" style="116" customWidth="1"/>
    <col min="23" max="16384" width="9.140625" style="116"/>
  </cols>
  <sheetData>
    <row r="1" spans="1:28" ht="9.9499999999999993" customHeight="1" x14ac:dyDescent="0.35">
      <c r="A1" s="223"/>
    </row>
    <row r="2" spans="1:28" ht="72.75" thickBot="1" x14ac:dyDescent="1.3">
      <c r="B2" s="213" t="s">
        <v>213</v>
      </c>
      <c r="C2" s="265" t="s">
        <v>188</v>
      </c>
      <c r="D2" s="265"/>
      <c r="E2" s="265"/>
      <c r="F2" s="265"/>
      <c r="G2" s="265"/>
      <c r="H2" s="265"/>
      <c r="I2" s="265"/>
      <c r="J2" s="214" t="s">
        <v>187</v>
      </c>
      <c r="K2" s="96"/>
      <c r="L2" s="96"/>
      <c r="M2" s="96"/>
      <c r="N2" s="96"/>
      <c r="O2" s="119"/>
      <c r="P2" s="119"/>
      <c r="Q2" s="119"/>
    </row>
    <row r="3" spans="1:28" ht="60" customHeight="1" thickTop="1" x14ac:dyDescent="0.35">
      <c r="B3" s="248" t="s">
        <v>159</v>
      </c>
      <c r="C3" s="249"/>
      <c r="D3" s="249"/>
      <c r="E3" s="249"/>
      <c r="F3" s="249"/>
      <c r="G3" s="249"/>
      <c r="H3" s="249"/>
      <c r="I3" s="249"/>
      <c r="J3" s="250"/>
      <c r="K3" s="117"/>
      <c r="L3" s="189" t="s">
        <v>193</v>
      </c>
      <c r="M3" s="242" t="s">
        <v>192</v>
      </c>
      <c r="N3" s="243"/>
      <c r="O3" s="119"/>
      <c r="P3" s="119"/>
      <c r="Q3" s="119"/>
      <c r="T3" s="118"/>
      <c r="U3" s="118"/>
      <c r="V3" s="119"/>
      <c r="W3" s="119"/>
      <c r="X3" s="119"/>
    </row>
    <row r="4" spans="1:28" ht="39.950000000000003" customHeight="1" x14ac:dyDescent="0.95">
      <c r="B4" s="279" t="s">
        <v>157</v>
      </c>
      <c r="C4" s="280"/>
      <c r="D4" s="280"/>
      <c r="E4" s="280"/>
      <c r="F4" s="280"/>
      <c r="G4" s="280"/>
      <c r="H4" s="280"/>
      <c r="I4" s="280"/>
      <c r="J4" s="291" t="s">
        <v>150</v>
      </c>
      <c r="K4" s="117"/>
      <c r="L4" s="183"/>
      <c r="M4" s="244"/>
      <c r="N4" s="245"/>
      <c r="O4" s="119"/>
      <c r="P4" s="119"/>
      <c r="Q4" s="119"/>
      <c r="T4" s="120"/>
      <c r="U4" s="121"/>
      <c r="V4" s="119"/>
      <c r="W4" s="119"/>
      <c r="X4" s="119"/>
    </row>
    <row r="5" spans="1:28" ht="39.950000000000003" customHeight="1" thickBot="1" x14ac:dyDescent="0.55000000000000004">
      <c r="B5" s="122" t="s">
        <v>135</v>
      </c>
      <c r="C5" s="123" t="s">
        <v>5</v>
      </c>
      <c r="D5" s="218">
        <v>44663</v>
      </c>
      <c r="E5" s="124" t="s">
        <v>172</v>
      </c>
      <c r="F5" s="125" t="s">
        <v>136</v>
      </c>
      <c r="G5" s="185" t="s">
        <v>194</v>
      </c>
      <c r="H5" s="191" t="s">
        <v>197</v>
      </c>
      <c r="I5" s="186" t="s">
        <v>160</v>
      </c>
      <c r="J5" s="292"/>
      <c r="K5" s="117"/>
      <c r="L5" s="183"/>
      <c r="M5" s="244"/>
      <c r="N5" s="245"/>
      <c r="O5" s="119"/>
      <c r="P5" s="119"/>
      <c r="Q5" s="119"/>
      <c r="T5" s="127"/>
      <c r="U5" s="121"/>
      <c r="V5" s="119"/>
      <c r="W5" s="119"/>
      <c r="X5" s="119"/>
    </row>
    <row r="6" spans="1:28" ht="39.950000000000003" customHeight="1" thickTop="1" thickBot="1" x14ac:dyDescent="0.4">
      <c r="B6" s="297" t="s">
        <v>137</v>
      </c>
      <c r="C6" s="298"/>
      <c r="D6" s="128">
        <f>D5</f>
        <v>44663</v>
      </c>
      <c r="E6" s="128">
        <f>SUM(D5+27)</f>
        <v>44690</v>
      </c>
      <c r="F6" s="129" t="s">
        <v>138</v>
      </c>
      <c r="G6" s="113">
        <v>0</v>
      </c>
      <c r="H6" s="113">
        <v>0</v>
      </c>
      <c r="I6" s="130">
        <f>SUM((E6+(G6*7))+H6)</f>
        <v>44690</v>
      </c>
      <c r="J6" s="131">
        <f>(I6+1)</f>
        <v>44691</v>
      </c>
      <c r="K6" s="117"/>
      <c r="L6" s="183"/>
      <c r="M6" s="244"/>
      <c r="N6" s="245"/>
      <c r="O6" s="119"/>
      <c r="P6" s="119"/>
      <c r="Q6" s="119"/>
      <c r="T6" s="132"/>
      <c r="U6" s="117"/>
      <c r="V6" s="119"/>
      <c r="W6" s="119"/>
      <c r="X6" s="119"/>
    </row>
    <row r="7" spans="1:28" ht="39.950000000000003" customHeight="1" thickTop="1" thickBot="1" x14ac:dyDescent="0.4">
      <c r="B7" s="299" t="s">
        <v>139</v>
      </c>
      <c r="C7" s="300"/>
      <c r="D7" s="133">
        <f>(I6+1)</f>
        <v>44691</v>
      </c>
      <c r="E7" s="133">
        <f>SUM(I6+27)</f>
        <v>44717</v>
      </c>
      <c r="F7" s="134" t="s">
        <v>140</v>
      </c>
      <c r="G7" s="113">
        <v>0</v>
      </c>
      <c r="H7" s="113">
        <v>0</v>
      </c>
      <c r="I7" s="135">
        <f t="shared" ref="I7:I9" si="0">SUM((E7+(G7*7))+H7)</f>
        <v>44717</v>
      </c>
      <c r="J7" s="136">
        <f>(I7+1)</f>
        <v>44718</v>
      </c>
      <c r="K7" s="117"/>
      <c r="L7" s="183"/>
      <c r="M7" s="244"/>
      <c r="N7" s="245"/>
      <c r="O7" s="119"/>
      <c r="P7" s="119"/>
      <c r="Q7" s="119"/>
    </row>
    <row r="8" spans="1:28" ht="39.950000000000003" customHeight="1" thickTop="1" thickBot="1" x14ac:dyDescent="0.4">
      <c r="B8" s="295" t="s">
        <v>141</v>
      </c>
      <c r="C8" s="296"/>
      <c r="D8" s="137">
        <f>(I7+1)</f>
        <v>44718</v>
      </c>
      <c r="E8" s="137">
        <f>SUM(I7+27)</f>
        <v>44744</v>
      </c>
      <c r="F8" s="138" t="s">
        <v>142</v>
      </c>
      <c r="G8" s="113">
        <v>0</v>
      </c>
      <c r="H8" s="113">
        <v>0</v>
      </c>
      <c r="I8" s="139">
        <f t="shared" si="0"/>
        <v>44744</v>
      </c>
      <c r="J8" s="140">
        <f>(I8+1)</f>
        <v>44745</v>
      </c>
      <c r="K8" s="117"/>
      <c r="L8" s="184"/>
      <c r="M8" s="246"/>
      <c r="N8" s="247"/>
      <c r="O8" s="119"/>
      <c r="P8" s="119"/>
      <c r="Q8" s="119"/>
    </row>
    <row r="9" spans="1:28" ht="39.950000000000003" customHeight="1" thickTop="1" thickBot="1" x14ac:dyDescent="0.4">
      <c r="B9" s="293" t="s">
        <v>145</v>
      </c>
      <c r="C9" s="294"/>
      <c r="D9" s="141">
        <f>(I8+1)</f>
        <v>44745</v>
      </c>
      <c r="E9" s="141">
        <f>SUM(I8+89)</f>
        <v>44833</v>
      </c>
      <c r="F9" s="142" t="s">
        <v>146</v>
      </c>
      <c r="G9" s="113">
        <v>0</v>
      </c>
      <c r="H9" s="113">
        <v>0</v>
      </c>
      <c r="I9" s="143">
        <f t="shared" si="0"/>
        <v>44833</v>
      </c>
      <c r="J9" s="144">
        <f>(I9+1)</f>
        <v>44834</v>
      </c>
      <c r="K9" s="117"/>
      <c r="L9" s="132"/>
      <c r="M9" s="132"/>
      <c r="N9" s="117"/>
      <c r="O9" s="119"/>
      <c r="P9" s="119"/>
      <c r="Q9" s="119"/>
    </row>
    <row r="10" spans="1:28" ht="39.950000000000003" customHeight="1" thickTop="1" thickBot="1" x14ac:dyDescent="0.4">
      <c r="L10" s="189" t="s">
        <v>190</v>
      </c>
      <c r="M10" s="242" t="s">
        <v>212</v>
      </c>
      <c r="N10" s="243"/>
      <c r="O10" s="119"/>
      <c r="P10" s="119"/>
      <c r="Q10" s="119"/>
    </row>
    <row r="11" spans="1:28" ht="39.950000000000003" customHeight="1" thickTop="1" x14ac:dyDescent="0.35">
      <c r="B11" s="248" t="s">
        <v>159</v>
      </c>
      <c r="C11" s="249"/>
      <c r="D11" s="249"/>
      <c r="E11" s="249"/>
      <c r="F11" s="249"/>
      <c r="G11" s="249"/>
      <c r="H11" s="249"/>
      <c r="I11" s="249"/>
      <c r="J11" s="250"/>
      <c r="K11" s="148"/>
      <c r="L11" s="183"/>
      <c r="M11" s="244"/>
      <c r="N11" s="245"/>
      <c r="O11" s="119"/>
      <c r="P11" s="119"/>
      <c r="Q11" s="119"/>
    </row>
    <row r="12" spans="1:28" ht="39.950000000000003" customHeight="1" x14ac:dyDescent="0.75">
      <c r="B12" s="277" t="s">
        <v>158</v>
      </c>
      <c r="C12" s="278"/>
      <c r="D12" s="278"/>
      <c r="E12" s="278"/>
      <c r="F12" s="278"/>
      <c r="G12" s="278"/>
      <c r="H12" s="278"/>
      <c r="I12" s="278"/>
      <c r="J12" s="263" t="s">
        <v>150</v>
      </c>
      <c r="K12" s="117"/>
      <c r="L12" s="183"/>
      <c r="M12" s="244"/>
      <c r="N12" s="245"/>
      <c r="O12" s="119"/>
      <c r="P12" s="119"/>
      <c r="Q12" s="119"/>
    </row>
    <row r="13" spans="1:28" ht="39.950000000000003" customHeight="1" thickBot="1" x14ac:dyDescent="0.55000000000000004">
      <c r="B13" s="122" t="s">
        <v>135</v>
      </c>
      <c r="C13" s="123" t="s">
        <v>5</v>
      </c>
      <c r="D13" s="241">
        <v>44663</v>
      </c>
      <c r="E13" s="149"/>
      <c r="F13" s="150" t="s">
        <v>136</v>
      </c>
      <c r="G13" s="188" t="s">
        <v>194</v>
      </c>
      <c r="H13" s="188" t="s">
        <v>197</v>
      </c>
      <c r="I13" s="187" t="s">
        <v>160</v>
      </c>
      <c r="J13" s="264"/>
      <c r="K13" s="117"/>
      <c r="L13" s="184"/>
      <c r="M13" s="246"/>
      <c r="N13" s="247"/>
      <c r="O13" s="119"/>
      <c r="P13" s="119"/>
      <c r="Q13" s="119"/>
    </row>
    <row r="14" spans="1:28" ht="39.950000000000003" customHeight="1" thickTop="1" thickBot="1" x14ac:dyDescent="0.4">
      <c r="B14" s="155" t="s">
        <v>137</v>
      </c>
      <c r="C14" s="156"/>
      <c r="D14" s="128">
        <f>D13</f>
        <v>44663</v>
      </c>
      <c r="E14" s="128">
        <f>SUM(D14+27)</f>
        <v>44690</v>
      </c>
      <c r="F14" s="129" t="s">
        <v>138</v>
      </c>
      <c r="G14" s="114">
        <v>0</v>
      </c>
      <c r="H14" s="114">
        <v>0</v>
      </c>
      <c r="I14" s="157">
        <f>SUM((E14+(G14*7))+H14)</f>
        <v>44690</v>
      </c>
      <c r="J14" s="131">
        <f>(I14+1)</f>
        <v>44691</v>
      </c>
      <c r="K14" s="196"/>
      <c r="L14" s="197"/>
      <c r="M14" s="197"/>
      <c r="N14" s="196"/>
      <c r="O14" s="198"/>
      <c r="P14" s="198"/>
      <c r="Q14" s="198"/>
      <c r="R14" s="199"/>
      <c r="S14" s="199"/>
      <c r="T14" s="199"/>
      <c r="U14" s="199"/>
      <c r="V14" s="199"/>
      <c r="W14" s="199"/>
      <c r="X14" s="199"/>
      <c r="Y14" s="199"/>
      <c r="Z14" s="199"/>
      <c r="AA14" s="199"/>
      <c r="AB14" s="199"/>
    </row>
    <row r="15" spans="1:28" ht="39.950000000000003" customHeight="1" thickTop="1" thickBot="1" x14ac:dyDescent="0.4">
      <c r="B15" s="158" t="s">
        <v>139</v>
      </c>
      <c r="C15" s="159"/>
      <c r="D15" s="133">
        <f>J14</f>
        <v>44691</v>
      </c>
      <c r="E15" s="133">
        <f>SUM(D15+27)</f>
        <v>44718</v>
      </c>
      <c r="F15" s="134" t="s">
        <v>140</v>
      </c>
      <c r="G15" s="114">
        <v>0</v>
      </c>
      <c r="H15" s="114">
        <v>0</v>
      </c>
      <c r="I15" s="160">
        <f>SUM((E15+(G15*7))+H15)</f>
        <v>44718</v>
      </c>
      <c r="J15" s="136">
        <f>(I15+1)</f>
        <v>44719</v>
      </c>
      <c r="K15" s="196"/>
      <c r="L15" s="200"/>
      <c r="M15" s="200"/>
      <c r="N15" s="201"/>
      <c r="O15" s="198"/>
      <c r="P15" s="198"/>
      <c r="Q15" s="198"/>
      <c r="R15" s="199"/>
      <c r="S15" s="199"/>
      <c r="T15" s="199"/>
      <c r="U15" s="199"/>
      <c r="V15" s="199"/>
      <c r="W15" s="199"/>
      <c r="X15" s="199"/>
      <c r="Y15" s="199"/>
      <c r="Z15" s="199"/>
      <c r="AA15" s="199"/>
      <c r="AB15" s="199"/>
    </row>
    <row r="16" spans="1:28" ht="39.950000000000003" customHeight="1" thickTop="1" thickBot="1" x14ac:dyDescent="0.4">
      <c r="B16" s="161" t="s">
        <v>143</v>
      </c>
      <c r="C16" s="162"/>
      <c r="D16" s="137">
        <f>J15</f>
        <v>44719</v>
      </c>
      <c r="E16" s="137">
        <f>SUM(D16+55)</f>
        <v>44774</v>
      </c>
      <c r="F16" s="138" t="s">
        <v>144</v>
      </c>
      <c r="G16" s="114">
        <v>0</v>
      </c>
      <c r="H16" s="114">
        <v>0</v>
      </c>
      <c r="I16" s="163">
        <f>SUM((E16+(G16*7))+H16)</f>
        <v>44774</v>
      </c>
      <c r="J16" s="140">
        <f>(I16+1)</f>
        <v>44775</v>
      </c>
      <c r="K16" s="196"/>
      <c r="L16" s="200"/>
      <c r="M16" s="200"/>
      <c r="N16" s="202"/>
      <c r="O16" s="198"/>
      <c r="P16" s="198"/>
      <c r="Q16" s="198"/>
      <c r="R16" s="199"/>
      <c r="S16" s="199"/>
      <c r="T16" s="199"/>
      <c r="U16" s="199"/>
      <c r="V16" s="199"/>
      <c r="W16" s="199"/>
      <c r="X16" s="199"/>
      <c r="Y16" s="199"/>
      <c r="Z16" s="199"/>
      <c r="AA16" s="199"/>
      <c r="AB16" s="199"/>
    </row>
    <row r="17" spans="2:28" ht="39.950000000000003" customHeight="1" thickTop="1" thickBot="1" x14ac:dyDescent="0.4">
      <c r="B17" s="164" t="s">
        <v>145</v>
      </c>
      <c r="C17" s="165"/>
      <c r="D17" s="141">
        <f>J16</f>
        <v>44775</v>
      </c>
      <c r="E17" s="141">
        <f>SUM(D17+89)</f>
        <v>44864</v>
      </c>
      <c r="F17" s="142" t="s">
        <v>146</v>
      </c>
      <c r="G17" s="114">
        <v>0</v>
      </c>
      <c r="H17" s="114">
        <v>0</v>
      </c>
      <c r="I17" s="166">
        <f>SUM((E17+(G17*7))+H17)</f>
        <v>44864</v>
      </c>
      <c r="J17" s="144">
        <f>(I17+1)</f>
        <v>44865</v>
      </c>
      <c r="K17" s="196"/>
      <c r="L17" s="200"/>
      <c r="M17" s="200"/>
      <c r="N17" s="203"/>
      <c r="O17" s="198"/>
      <c r="P17" s="198"/>
      <c r="Q17" s="198"/>
      <c r="R17" s="199"/>
      <c r="S17" s="199"/>
      <c r="T17" s="199"/>
      <c r="U17" s="199"/>
      <c r="V17" s="199"/>
      <c r="W17" s="199"/>
      <c r="X17" s="199"/>
      <c r="Y17" s="199"/>
      <c r="Z17" s="199"/>
      <c r="AA17" s="199"/>
      <c r="AB17" s="199"/>
    </row>
    <row r="18" spans="2:28" ht="39.950000000000003" customHeight="1" thickTop="1" thickBot="1" x14ac:dyDescent="0.7">
      <c r="B18" s="167"/>
      <c r="C18" s="167"/>
      <c r="D18" s="167"/>
      <c r="E18" s="167"/>
      <c r="F18" s="167"/>
      <c r="G18" s="168"/>
      <c r="H18" s="168"/>
      <c r="I18" s="168"/>
      <c r="J18" s="168"/>
      <c r="K18" s="204"/>
      <c r="L18" s="205"/>
      <c r="M18" s="205"/>
      <c r="N18" s="202"/>
      <c r="O18" s="198"/>
      <c r="P18" s="198"/>
      <c r="Q18" s="198"/>
      <c r="R18" s="199"/>
      <c r="S18" s="199"/>
      <c r="T18" s="199"/>
      <c r="U18" s="199"/>
      <c r="V18" s="199"/>
      <c r="W18" s="199"/>
      <c r="X18" s="199"/>
      <c r="Y18" s="199"/>
      <c r="Z18" s="199"/>
      <c r="AA18" s="199"/>
      <c r="AB18" s="199"/>
    </row>
    <row r="19" spans="2:28" ht="39.950000000000003" customHeight="1" thickTop="1" x14ac:dyDescent="0.65">
      <c r="B19" s="308" t="s">
        <v>151</v>
      </c>
      <c r="C19" s="309"/>
      <c r="D19" s="309"/>
      <c r="E19" s="309"/>
      <c r="F19" s="309"/>
      <c r="G19" s="309"/>
      <c r="H19" s="309"/>
      <c r="I19" s="309"/>
      <c r="J19" s="312" t="s">
        <v>150</v>
      </c>
      <c r="K19" s="206"/>
      <c r="L19" s="205"/>
      <c r="M19" s="205"/>
      <c r="N19" s="207"/>
      <c r="O19" s="198"/>
      <c r="P19" s="199"/>
      <c r="Q19" s="199"/>
      <c r="R19" s="199"/>
      <c r="S19" s="199"/>
      <c r="T19" s="199"/>
      <c r="U19" s="199"/>
      <c r="V19" s="199"/>
      <c r="W19" s="199"/>
      <c r="X19" s="199"/>
      <c r="Y19" s="199"/>
      <c r="Z19" s="199"/>
      <c r="AA19" s="199"/>
      <c r="AB19" s="199"/>
    </row>
    <row r="20" spans="2:28" ht="39.950000000000003" customHeight="1" thickBot="1" x14ac:dyDescent="0.7">
      <c r="B20" s="310"/>
      <c r="C20" s="311"/>
      <c r="D20" s="311"/>
      <c r="E20" s="311"/>
      <c r="F20" s="311"/>
      <c r="G20" s="311"/>
      <c r="H20" s="311"/>
      <c r="I20" s="311"/>
      <c r="J20" s="313"/>
      <c r="K20" s="206"/>
      <c r="L20" s="205"/>
      <c r="M20" s="205"/>
      <c r="N20" s="202"/>
      <c r="O20" s="198"/>
      <c r="P20" s="199"/>
      <c r="Q20" s="199"/>
      <c r="R20" s="199"/>
      <c r="S20" s="199"/>
      <c r="T20" s="199"/>
      <c r="U20" s="199"/>
      <c r="V20" s="199"/>
      <c r="W20" s="199"/>
      <c r="X20" s="199"/>
      <c r="Y20" s="199"/>
      <c r="Z20" s="199"/>
      <c r="AA20" s="199"/>
      <c r="AB20" s="199"/>
    </row>
    <row r="21" spans="2:28" ht="39.950000000000003" customHeight="1" thickTop="1" x14ac:dyDescent="0.65">
      <c r="B21" s="259" t="s">
        <v>200</v>
      </c>
      <c r="C21" s="260"/>
      <c r="D21" s="314" t="s">
        <v>152</v>
      </c>
      <c r="E21" s="314"/>
      <c r="F21" s="224">
        <f>D5</f>
        <v>44663</v>
      </c>
      <c r="G21" s="190" t="s">
        <v>195</v>
      </c>
      <c r="H21" s="190" t="s">
        <v>196</v>
      </c>
      <c r="I21" s="190" t="s">
        <v>160</v>
      </c>
      <c r="J21" s="315">
        <f>(I22+1)</f>
        <v>44691</v>
      </c>
      <c r="K21" s="206"/>
      <c r="L21" s="205"/>
      <c r="M21" s="205"/>
      <c r="N21" s="208"/>
      <c r="O21" s="198"/>
      <c r="P21" s="199"/>
      <c r="Q21" s="199"/>
      <c r="R21" s="199"/>
      <c r="S21" s="199"/>
      <c r="T21" s="199"/>
      <c r="U21" s="199"/>
      <c r="V21" s="199"/>
      <c r="W21" s="199"/>
      <c r="X21" s="199"/>
      <c r="Y21" s="199"/>
      <c r="Z21" s="199"/>
      <c r="AA21" s="199"/>
      <c r="AB21" s="199"/>
    </row>
    <row r="22" spans="2:28" ht="39.950000000000003" customHeight="1" thickBot="1" x14ac:dyDescent="0.4">
      <c r="B22" s="261"/>
      <c r="C22" s="262"/>
      <c r="D22" s="317" t="s">
        <v>153</v>
      </c>
      <c r="E22" s="317"/>
      <c r="F22" s="169">
        <f>SUM(F21+27)</f>
        <v>44690</v>
      </c>
      <c r="G22" s="115">
        <v>0</v>
      </c>
      <c r="H22" s="115">
        <v>0</v>
      </c>
      <c r="I22" s="170">
        <f>SUM((F22+(G22*7))+H22)</f>
        <v>44690</v>
      </c>
      <c r="J22" s="316"/>
      <c r="K22" s="206"/>
      <c r="L22" s="209"/>
      <c r="M22" s="209"/>
      <c r="N22" s="198"/>
      <c r="O22" s="198"/>
      <c r="P22" s="199"/>
      <c r="Q22" s="199"/>
      <c r="R22" s="199"/>
      <c r="S22" s="199"/>
      <c r="T22" s="199"/>
      <c r="U22" s="199"/>
      <c r="V22" s="199"/>
      <c r="W22" s="199"/>
      <c r="X22" s="199"/>
      <c r="Y22" s="199"/>
      <c r="Z22" s="199"/>
      <c r="AA22" s="199"/>
      <c r="AB22" s="199"/>
    </row>
    <row r="23" spans="2:28" ht="39.950000000000003" customHeight="1" thickTop="1" x14ac:dyDescent="0.65">
      <c r="B23" s="251" t="s">
        <v>201</v>
      </c>
      <c r="C23" s="252"/>
      <c r="D23" s="255" t="s">
        <v>152</v>
      </c>
      <c r="E23" s="255"/>
      <c r="F23" s="224">
        <f>D5</f>
        <v>44663</v>
      </c>
      <c r="G23" s="192" t="s">
        <v>194</v>
      </c>
      <c r="H23" s="192" t="s">
        <v>196</v>
      </c>
      <c r="I23" s="192" t="s">
        <v>160</v>
      </c>
      <c r="J23" s="256">
        <f>(I24+1)</f>
        <v>44719</v>
      </c>
      <c r="K23" s="206"/>
      <c r="L23" s="210"/>
      <c r="M23" s="210"/>
      <c r="N23" s="198"/>
      <c r="O23" s="198"/>
      <c r="P23" s="199"/>
      <c r="Q23" s="199"/>
      <c r="R23" s="199"/>
      <c r="S23" s="199"/>
      <c r="T23" s="199"/>
      <c r="U23" s="199"/>
      <c r="V23" s="199"/>
      <c r="W23" s="199"/>
      <c r="X23" s="199"/>
      <c r="Y23" s="199"/>
      <c r="Z23" s="199"/>
      <c r="AA23" s="199"/>
      <c r="AB23" s="199"/>
    </row>
    <row r="24" spans="2:28" ht="39.950000000000003" customHeight="1" thickBot="1" x14ac:dyDescent="0.7">
      <c r="B24" s="253"/>
      <c r="C24" s="254"/>
      <c r="D24" s="258" t="s">
        <v>154</v>
      </c>
      <c r="E24" s="258"/>
      <c r="F24" s="171">
        <f>SUM(F23+55)</f>
        <v>44718</v>
      </c>
      <c r="G24" s="115">
        <v>0</v>
      </c>
      <c r="H24" s="115">
        <v>0</v>
      </c>
      <c r="I24" s="172">
        <f>SUM((F24+(G24*7))+H24)</f>
        <v>44718</v>
      </c>
      <c r="J24" s="257"/>
      <c r="K24" s="206"/>
      <c r="L24" s="210"/>
      <c r="M24" s="210"/>
      <c r="N24" s="198"/>
      <c r="O24" s="198"/>
      <c r="P24" s="199"/>
      <c r="Q24" s="199"/>
      <c r="R24" s="199"/>
      <c r="S24" s="199"/>
      <c r="T24" s="199"/>
      <c r="U24" s="199"/>
      <c r="V24" s="199"/>
      <c r="W24" s="199"/>
      <c r="X24" s="199"/>
      <c r="Y24" s="199"/>
      <c r="Z24" s="199"/>
      <c r="AA24" s="199"/>
      <c r="AB24" s="199"/>
    </row>
    <row r="25" spans="2:28" ht="39.950000000000003" customHeight="1" thickTop="1" x14ac:dyDescent="0.35">
      <c r="B25" s="273" t="s">
        <v>199</v>
      </c>
      <c r="C25" s="274"/>
      <c r="D25" s="274" t="s">
        <v>152</v>
      </c>
      <c r="E25" s="274"/>
      <c r="F25" s="224">
        <f>D5</f>
        <v>44663</v>
      </c>
      <c r="G25" s="193" t="s">
        <v>194</v>
      </c>
      <c r="H25" s="193" t="s">
        <v>196</v>
      </c>
      <c r="I25" s="193" t="s">
        <v>160</v>
      </c>
      <c r="J25" s="287">
        <f>(I26+1)</f>
        <v>44753</v>
      </c>
      <c r="K25" s="206"/>
      <c r="L25" s="211"/>
      <c r="M25" s="211"/>
      <c r="N25" s="198"/>
      <c r="O25" s="198"/>
      <c r="P25" s="199"/>
      <c r="Q25" s="199"/>
      <c r="R25" s="199"/>
      <c r="S25" s="199"/>
      <c r="T25" s="199"/>
      <c r="U25" s="199"/>
      <c r="V25" s="199"/>
      <c r="W25" s="199"/>
      <c r="X25" s="199"/>
      <c r="Y25" s="199"/>
      <c r="Z25" s="199"/>
      <c r="AA25" s="199"/>
      <c r="AB25" s="199"/>
    </row>
    <row r="26" spans="2:28" ht="39.950000000000003" customHeight="1" thickBot="1" x14ac:dyDescent="0.4">
      <c r="B26" s="275"/>
      <c r="C26" s="276"/>
      <c r="D26" s="276" t="s">
        <v>155</v>
      </c>
      <c r="E26" s="276"/>
      <c r="F26" s="173">
        <f>SUM(F25+89)</f>
        <v>44752</v>
      </c>
      <c r="G26" s="115">
        <v>0</v>
      </c>
      <c r="H26" s="115">
        <v>0</v>
      </c>
      <c r="I26" s="174">
        <f>SUM((F26+(G26*7))+H26)</f>
        <v>44752</v>
      </c>
      <c r="J26" s="288"/>
      <c r="K26" s="206"/>
      <c r="L26" s="212"/>
      <c r="M26" s="212"/>
      <c r="N26" s="201"/>
      <c r="O26" s="198"/>
      <c r="P26" s="199"/>
      <c r="Q26" s="199"/>
      <c r="R26" s="199"/>
      <c r="S26" s="199"/>
      <c r="T26" s="199"/>
      <c r="U26" s="199"/>
      <c r="V26" s="199"/>
      <c r="W26" s="199"/>
      <c r="X26" s="199"/>
      <c r="Y26" s="199"/>
      <c r="Z26" s="199"/>
      <c r="AA26" s="199"/>
      <c r="AB26" s="199"/>
    </row>
    <row r="27" spans="2:28" ht="39.950000000000003" customHeight="1" thickTop="1" x14ac:dyDescent="0.35">
      <c r="B27" s="289" t="s">
        <v>147</v>
      </c>
      <c r="C27" s="290"/>
      <c r="D27" s="290" t="s">
        <v>152</v>
      </c>
      <c r="E27" s="290"/>
      <c r="F27" s="224">
        <f>D5</f>
        <v>44663</v>
      </c>
      <c r="G27" s="194" t="s">
        <v>194</v>
      </c>
      <c r="H27" s="194" t="s">
        <v>196</v>
      </c>
      <c r="I27" s="194" t="s">
        <v>160</v>
      </c>
      <c r="J27" s="283">
        <f>(I28+1)</f>
        <v>44691</v>
      </c>
      <c r="K27" s="206"/>
      <c r="L27" s="212"/>
      <c r="M27" s="212"/>
      <c r="N27" s="198"/>
      <c r="O27" s="198"/>
      <c r="P27" s="199"/>
      <c r="Q27" s="199"/>
      <c r="R27" s="199"/>
      <c r="S27" s="199"/>
      <c r="T27" s="199"/>
      <c r="U27" s="199"/>
      <c r="V27" s="199"/>
      <c r="W27" s="199"/>
      <c r="X27" s="199"/>
      <c r="Y27" s="199"/>
      <c r="Z27" s="199"/>
      <c r="AA27" s="199"/>
      <c r="AB27" s="199"/>
    </row>
    <row r="28" spans="2:28" ht="39.950000000000003" customHeight="1" thickBot="1" x14ac:dyDescent="0.4">
      <c r="B28" s="285" t="s">
        <v>184</v>
      </c>
      <c r="C28" s="286"/>
      <c r="D28" s="175">
        <v>28</v>
      </c>
      <c r="E28" s="176" t="s">
        <v>149</v>
      </c>
      <c r="F28" s="177">
        <f>SUM((F27+D28)-1)</f>
        <v>44690</v>
      </c>
      <c r="G28" s="115">
        <v>0</v>
      </c>
      <c r="H28" s="115">
        <v>0</v>
      </c>
      <c r="I28" s="178">
        <f>SUM((F28+(G28*7))+H28)</f>
        <v>44690</v>
      </c>
      <c r="J28" s="284"/>
      <c r="K28" s="206"/>
      <c r="L28" s="198"/>
      <c r="M28" s="198"/>
      <c r="N28" s="198"/>
      <c r="O28" s="198"/>
      <c r="P28" s="199"/>
      <c r="Q28" s="199"/>
      <c r="R28" s="199"/>
      <c r="S28" s="199"/>
      <c r="T28" s="199"/>
      <c r="U28" s="199"/>
      <c r="V28" s="199"/>
      <c r="W28" s="199"/>
      <c r="X28" s="199"/>
      <c r="Y28" s="199"/>
      <c r="Z28" s="199"/>
      <c r="AA28" s="199"/>
      <c r="AB28" s="199"/>
    </row>
    <row r="29" spans="2:28" ht="39.950000000000003" customHeight="1" thickTop="1" x14ac:dyDescent="0.35">
      <c r="B29" s="302" t="s">
        <v>156</v>
      </c>
      <c r="C29" s="303"/>
      <c r="D29" s="303" t="s">
        <v>152</v>
      </c>
      <c r="E29" s="303"/>
      <c r="F29" s="224">
        <f>D5</f>
        <v>44663</v>
      </c>
      <c r="G29" s="195" t="s">
        <v>194</v>
      </c>
      <c r="H29" s="195" t="s">
        <v>196</v>
      </c>
      <c r="I29" s="195" t="s">
        <v>160</v>
      </c>
      <c r="J29" s="304">
        <f>(I30+1)</f>
        <v>44670</v>
      </c>
      <c r="K29" s="206"/>
      <c r="L29" s="198"/>
      <c r="M29" s="198"/>
      <c r="N29" s="198"/>
      <c r="O29" s="198"/>
      <c r="P29" s="199"/>
      <c r="Q29" s="199"/>
      <c r="R29" s="199"/>
      <c r="S29" s="199"/>
      <c r="T29" s="199"/>
      <c r="U29" s="199"/>
      <c r="V29" s="199"/>
      <c r="W29" s="199"/>
      <c r="X29" s="199"/>
      <c r="Y29" s="199"/>
      <c r="Z29" s="199"/>
      <c r="AA29" s="199"/>
      <c r="AB29" s="199"/>
    </row>
    <row r="30" spans="2:28" ht="39.950000000000003" customHeight="1" thickBot="1" x14ac:dyDescent="0.4">
      <c r="B30" s="306" t="s">
        <v>185</v>
      </c>
      <c r="C30" s="307"/>
      <c r="D30" s="179">
        <v>1</v>
      </c>
      <c r="E30" s="180" t="s">
        <v>149</v>
      </c>
      <c r="F30" s="181">
        <f>SUM(F29+((D30*7)-1))</f>
        <v>44669</v>
      </c>
      <c r="G30" s="115">
        <v>0</v>
      </c>
      <c r="H30" s="115">
        <v>0</v>
      </c>
      <c r="I30" s="182">
        <f>SUM((F30+(G30*7))+H30)</f>
        <v>44669</v>
      </c>
      <c r="J30" s="305"/>
      <c r="K30" s="199"/>
      <c r="L30" s="198"/>
      <c r="M30" s="198"/>
      <c r="N30" s="198"/>
      <c r="O30" s="198"/>
      <c r="P30" s="199"/>
      <c r="Q30" s="199"/>
      <c r="R30" s="199"/>
      <c r="S30" s="199"/>
      <c r="T30" s="199"/>
      <c r="U30" s="199"/>
      <c r="V30" s="199"/>
      <c r="W30" s="199"/>
      <c r="X30" s="199"/>
      <c r="Y30" s="199"/>
      <c r="Z30" s="199"/>
      <c r="AA30" s="199"/>
      <c r="AB30" s="199"/>
    </row>
    <row r="31" spans="2:28" ht="30" customHeight="1" thickTop="1" thickBot="1" x14ac:dyDescent="0.4">
      <c r="B31" s="301"/>
      <c r="C31" s="301"/>
      <c r="K31" s="199"/>
      <c r="L31" s="199"/>
      <c r="M31" s="199"/>
      <c r="N31" s="199"/>
      <c r="O31" s="198"/>
      <c r="P31" s="199"/>
      <c r="Q31" s="199"/>
      <c r="R31" s="199"/>
      <c r="S31" s="199"/>
      <c r="T31" s="199"/>
      <c r="U31" s="199"/>
      <c r="V31" s="199"/>
      <c r="W31" s="199"/>
      <c r="X31" s="199"/>
      <c r="Y31" s="199"/>
      <c r="Z31" s="199"/>
      <c r="AA31" s="199"/>
      <c r="AB31" s="199"/>
    </row>
    <row r="32" spans="2:28" ht="37.5" thickTop="1" thickBot="1" x14ac:dyDescent="0.7">
      <c r="B32" s="78"/>
      <c r="C32" s="79"/>
      <c r="D32" s="79" t="s">
        <v>161</v>
      </c>
      <c r="E32" s="79"/>
      <c r="F32" s="79"/>
      <c r="G32" s="80"/>
      <c r="I32" s="281" t="s">
        <v>208</v>
      </c>
      <c r="J32" s="282"/>
      <c r="K32" s="199"/>
      <c r="L32" s="199"/>
      <c r="M32" s="199"/>
      <c r="N32" s="199"/>
      <c r="O32" s="198"/>
      <c r="P32" s="199"/>
      <c r="Q32" s="199"/>
      <c r="R32" s="199"/>
      <c r="S32" s="199"/>
      <c r="T32" s="199"/>
      <c r="U32" s="199"/>
      <c r="V32" s="199"/>
      <c r="W32" s="199"/>
      <c r="X32" s="199"/>
      <c r="Y32" s="199"/>
      <c r="Z32" s="199"/>
      <c r="AA32" s="199"/>
      <c r="AB32" s="199"/>
    </row>
    <row r="33" spans="1:28" ht="43.5" thickTop="1" thickBot="1" x14ac:dyDescent="0.4">
      <c r="B33" s="266" t="s">
        <v>171</v>
      </c>
      <c r="C33" s="267"/>
      <c r="D33" s="268"/>
      <c r="E33" s="112"/>
      <c r="F33" s="269" t="s">
        <v>183</v>
      </c>
      <c r="G33" s="270"/>
      <c r="I33" s="321" t="s">
        <v>148</v>
      </c>
      <c r="J33" s="322"/>
      <c r="K33" s="199"/>
      <c r="L33" s="199"/>
      <c r="M33" s="199"/>
      <c r="N33" s="199"/>
      <c r="O33" s="198"/>
      <c r="P33" s="199"/>
      <c r="Q33" s="199"/>
      <c r="R33" s="199"/>
      <c r="S33" s="199"/>
      <c r="T33" s="199"/>
      <c r="U33" s="199"/>
      <c r="V33" s="199"/>
      <c r="W33" s="199"/>
      <c r="X33" s="199"/>
      <c r="Y33" s="199"/>
      <c r="Z33" s="199"/>
      <c r="AA33" s="199"/>
      <c r="AB33" s="199"/>
    </row>
    <row r="34" spans="1:28" ht="43.5" thickTop="1" thickBot="1" x14ac:dyDescent="0.4">
      <c r="B34" s="145" t="s">
        <v>170</v>
      </c>
      <c r="C34" s="146" t="s">
        <v>162</v>
      </c>
      <c r="D34" s="147" t="s">
        <v>163</v>
      </c>
      <c r="E34" s="147" t="s">
        <v>164</v>
      </c>
      <c r="F34" s="271"/>
      <c r="G34" s="272"/>
      <c r="I34" s="323">
        <v>20729</v>
      </c>
      <c r="J34" s="324"/>
      <c r="K34" s="199"/>
      <c r="L34" s="199"/>
      <c r="M34" s="199"/>
      <c r="N34" s="199"/>
      <c r="O34" s="198"/>
      <c r="P34" s="199"/>
      <c r="Q34" s="199"/>
      <c r="R34" s="199"/>
      <c r="S34" s="199"/>
      <c r="T34" s="199"/>
      <c r="U34" s="199"/>
      <c r="V34" s="199"/>
      <c r="W34" s="199"/>
      <c r="X34" s="199"/>
      <c r="Y34" s="199"/>
      <c r="Z34" s="199"/>
      <c r="AA34" s="199"/>
      <c r="AB34" s="199"/>
    </row>
    <row r="35" spans="1:28" ht="43.5" thickTop="1" thickBot="1" x14ac:dyDescent="0.4">
      <c r="B35" s="111"/>
      <c r="C35" s="111"/>
      <c r="D35" s="111"/>
      <c r="E35" s="111"/>
      <c r="F35" s="327"/>
      <c r="G35" s="328"/>
      <c r="I35" s="321" t="s">
        <v>165</v>
      </c>
      <c r="J35" s="322"/>
      <c r="K35" s="199"/>
      <c r="L35" s="199"/>
      <c r="M35" s="199"/>
      <c r="N35" s="199"/>
      <c r="O35" s="199"/>
      <c r="P35" s="199"/>
      <c r="Q35" s="199"/>
      <c r="R35" s="199"/>
      <c r="S35" s="199"/>
      <c r="T35" s="199"/>
      <c r="U35" s="199"/>
      <c r="V35" s="199"/>
      <c r="W35" s="199"/>
      <c r="X35" s="199"/>
      <c r="Y35" s="199"/>
      <c r="Z35" s="199"/>
      <c r="AA35" s="199"/>
      <c r="AB35" s="199"/>
    </row>
    <row r="36" spans="1:28" ht="42.75" thickTop="1" x14ac:dyDescent="0.35">
      <c r="B36" s="334" t="s">
        <v>207</v>
      </c>
      <c r="C36" s="335"/>
      <c r="D36" s="335"/>
      <c r="E36" s="335"/>
      <c r="F36" s="338" t="s">
        <v>172</v>
      </c>
      <c r="G36" s="339"/>
      <c r="I36" s="325">
        <v>23760</v>
      </c>
      <c r="J36" s="326"/>
      <c r="K36" s="199"/>
      <c r="L36" s="199"/>
      <c r="M36" s="199"/>
      <c r="N36" s="199"/>
      <c r="O36" s="199"/>
      <c r="P36" s="199"/>
      <c r="Q36" s="199"/>
      <c r="R36" s="199"/>
      <c r="S36" s="199"/>
      <c r="T36" s="199"/>
      <c r="U36" s="199"/>
      <c r="V36" s="199"/>
      <c r="W36" s="199"/>
      <c r="X36" s="199"/>
      <c r="Y36" s="199"/>
      <c r="Z36" s="199"/>
      <c r="AA36" s="199"/>
      <c r="AB36" s="199"/>
    </row>
    <row r="37" spans="1:28" ht="43.5" customHeight="1" thickBot="1" x14ac:dyDescent="0.4">
      <c r="B37" s="336"/>
      <c r="C37" s="337"/>
      <c r="D37" s="337"/>
      <c r="E37" s="337"/>
      <c r="F37" s="340"/>
      <c r="G37" s="341"/>
      <c r="I37" s="321" t="s">
        <v>172</v>
      </c>
      <c r="J37" s="322"/>
      <c r="K37" s="199"/>
      <c r="L37" s="199"/>
      <c r="M37" s="199"/>
      <c r="N37" s="199"/>
      <c r="O37" s="199"/>
      <c r="P37" s="199"/>
      <c r="Q37" s="199"/>
      <c r="R37" s="199"/>
      <c r="S37" s="199"/>
      <c r="T37" s="199"/>
      <c r="U37" s="199"/>
      <c r="V37" s="199"/>
      <c r="W37" s="199"/>
      <c r="X37" s="199"/>
      <c r="Y37" s="199"/>
      <c r="Z37" s="199"/>
      <c r="AA37" s="199"/>
      <c r="AB37" s="199"/>
    </row>
    <row r="38" spans="1:28" ht="43.5" thickTop="1" thickBot="1" x14ac:dyDescent="0.55000000000000004">
      <c r="B38" s="151"/>
      <c r="C38" s="152"/>
      <c r="D38" s="225"/>
      <c r="E38" s="153"/>
      <c r="F38" s="154"/>
      <c r="G38" s="126"/>
      <c r="I38" s="329">
        <f>(I34+I36)</f>
        <v>44489</v>
      </c>
      <c r="J38" s="330"/>
      <c r="K38" s="199"/>
      <c r="L38" s="199"/>
      <c r="M38" s="199"/>
      <c r="N38" s="199"/>
      <c r="O38" s="199"/>
      <c r="P38" s="199"/>
      <c r="Q38" s="199"/>
      <c r="R38" s="199"/>
      <c r="S38" s="199"/>
      <c r="T38" s="199"/>
      <c r="U38" s="199"/>
      <c r="V38" s="199"/>
      <c r="W38" s="199"/>
      <c r="X38" s="199"/>
      <c r="Y38" s="199"/>
      <c r="Z38" s="199"/>
      <c r="AA38" s="199"/>
      <c r="AB38" s="199"/>
    </row>
    <row r="39" spans="1:28" ht="43.5" customHeight="1" thickTop="1" x14ac:dyDescent="0.65">
      <c r="B39" s="342" t="s">
        <v>173</v>
      </c>
      <c r="C39" s="343"/>
      <c r="D39" s="343"/>
      <c r="E39" s="343"/>
      <c r="F39" s="343"/>
      <c r="G39" s="344"/>
      <c r="K39" s="199"/>
      <c r="L39" s="199"/>
      <c r="M39" s="199"/>
      <c r="N39" s="199"/>
      <c r="O39" s="199"/>
      <c r="P39" s="199"/>
      <c r="Q39" s="199"/>
      <c r="R39" s="199"/>
      <c r="S39" s="199"/>
      <c r="T39" s="199"/>
      <c r="U39" s="199"/>
      <c r="V39" s="199"/>
      <c r="W39" s="199"/>
      <c r="X39" s="199"/>
      <c r="Y39" s="199"/>
      <c r="Z39" s="199"/>
      <c r="AA39" s="199"/>
      <c r="AB39" s="199"/>
    </row>
    <row r="40" spans="1:28" ht="36.75" thickBot="1" x14ac:dyDescent="0.7">
      <c r="B40" s="231"/>
      <c r="C40" s="74" t="s">
        <v>167</v>
      </c>
      <c r="D40" s="75" t="s">
        <v>166</v>
      </c>
      <c r="E40" s="76" t="s">
        <v>165</v>
      </c>
      <c r="F40" s="76"/>
      <c r="G40" s="232"/>
      <c r="K40" s="199"/>
      <c r="L40" s="199"/>
      <c r="M40" s="199"/>
      <c r="N40" s="199"/>
      <c r="O40" s="199"/>
      <c r="P40" s="199"/>
      <c r="Q40" s="199"/>
      <c r="R40" s="199"/>
      <c r="S40" s="199"/>
      <c r="T40" s="199"/>
      <c r="U40" s="199"/>
      <c r="V40" s="199"/>
      <c r="W40" s="199"/>
      <c r="X40" s="199"/>
      <c r="Y40" s="199"/>
      <c r="Z40" s="199"/>
      <c r="AA40" s="199"/>
      <c r="AB40" s="199"/>
    </row>
    <row r="41" spans="1:28" ht="43.5" customHeight="1" thickTop="1" thickBot="1" x14ac:dyDescent="0.7">
      <c r="B41" s="77"/>
      <c r="C41" s="233">
        <v>20729</v>
      </c>
      <c r="D41" s="81">
        <v>44489</v>
      </c>
      <c r="E41" s="234">
        <f>DATEDIF(C41,D41,"d")</f>
        <v>23760</v>
      </c>
      <c r="F41" s="234"/>
      <c r="G41" s="107"/>
      <c r="K41" s="199"/>
      <c r="L41" s="199"/>
      <c r="M41" s="199"/>
      <c r="N41" s="199"/>
      <c r="O41" s="199"/>
      <c r="P41" s="199"/>
      <c r="Q41" s="199"/>
      <c r="R41" s="199"/>
      <c r="S41" s="199"/>
      <c r="T41" s="199"/>
      <c r="U41" s="199"/>
      <c r="V41" s="199"/>
      <c r="W41" s="199"/>
      <c r="X41" s="199"/>
      <c r="Y41" s="199"/>
      <c r="Z41" s="199"/>
      <c r="AA41" s="199"/>
      <c r="AB41" s="199"/>
    </row>
    <row r="42" spans="1:28" ht="37.5" thickTop="1" thickBot="1" x14ac:dyDescent="0.7">
      <c r="B42" s="108"/>
      <c r="C42" s="109" t="s">
        <v>168</v>
      </c>
      <c r="D42" s="109" t="s">
        <v>168</v>
      </c>
      <c r="E42" s="109" t="s">
        <v>169</v>
      </c>
      <c r="F42" s="109"/>
      <c r="G42" s="110"/>
      <c r="K42" s="199"/>
      <c r="L42" s="199"/>
      <c r="M42" s="199"/>
      <c r="N42" s="199"/>
      <c r="O42" s="199"/>
      <c r="P42" s="199"/>
      <c r="Q42" s="199"/>
      <c r="R42" s="199"/>
      <c r="S42" s="199"/>
      <c r="T42" s="199"/>
      <c r="U42" s="199"/>
      <c r="V42" s="199"/>
      <c r="W42" s="199"/>
      <c r="X42" s="199"/>
      <c r="Y42" s="199"/>
      <c r="Z42" s="199"/>
      <c r="AA42" s="199"/>
      <c r="AB42" s="199"/>
    </row>
    <row r="43" spans="1:28" ht="37.5" thickTop="1" thickBot="1" x14ac:dyDescent="0.4">
      <c r="A43" s="199"/>
      <c r="B43" s="220"/>
      <c r="C43" s="220"/>
      <c r="D43" s="221"/>
      <c r="E43" s="221"/>
      <c r="F43" s="211"/>
      <c r="G43" s="209"/>
      <c r="H43" s="199"/>
      <c r="I43" s="199"/>
      <c r="J43" s="199"/>
      <c r="K43" s="199"/>
      <c r="L43" s="199"/>
      <c r="M43" s="199"/>
      <c r="N43" s="199"/>
      <c r="O43" s="199"/>
      <c r="P43" s="199"/>
      <c r="Q43" s="199"/>
      <c r="R43" s="199"/>
      <c r="S43" s="199"/>
      <c r="T43" s="199"/>
      <c r="U43" s="199"/>
      <c r="V43" s="199"/>
      <c r="W43" s="199"/>
      <c r="X43" s="199"/>
      <c r="Y43" s="199"/>
      <c r="Z43" s="199"/>
      <c r="AA43" s="199"/>
      <c r="AB43" s="199"/>
    </row>
    <row r="44" spans="1:28" ht="41.25" thickTop="1" thickBot="1" x14ac:dyDescent="0.75">
      <c r="A44" s="199"/>
      <c r="B44" s="331" t="s">
        <v>206</v>
      </c>
      <c r="C44" s="332"/>
      <c r="D44" s="332"/>
      <c r="E44" s="332"/>
      <c r="F44" s="332"/>
      <c r="G44" s="333"/>
      <c r="H44" s="199"/>
      <c r="I44" s="199"/>
      <c r="J44" s="199"/>
      <c r="K44" s="199"/>
      <c r="L44" s="199"/>
      <c r="M44" s="199"/>
      <c r="N44" s="199"/>
      <c r="O44" s="199"/>
      <c r="P44" s="199"/>
      <c r="Q44" s="199"/>
      <c r="R44" s="199"/>
      <c r="S44" s="199"/>
      <c r="T44" s="199"/>
      <c r="U44" s="199"/>
      <c r="V44" s="199"/>
      <c r="W44" s="199"/>
      <c r="X44" s="199"/>
      <c r="Y44" s="199"/>
      <c r="Z44" s="199"/>
      <c r="AA44" s="199"/>
      <c r="AB44" s="199"/>
    </row>
    <row r="45" spans="1:28" ht="55.5" customHeight="1" thickTop="1" x14ac:dyDescent="0.65">
      <c r="A45" s="199"/>
      <c r="B45" s="236" t="s">
        <v>202</v>
      </c>
      <c r="C45" s="219" t="s">
        <v>203</v>
      </c>
      <c r="D45" s="227" t="s">
        <v>165</v>
      </c>
      <c r="E45" s="226" t="s">
        <v>204</v>
      </c>
      <c r="F45" s="219" t="s">
        <v>205</v>
      </c>
      <c r="G45" s="318" t="s">
        <v>209</v>
      </c>
      <c r="H45" s="199"/>
      <c r="I45" s="199"/>
      <c r="J45" s="199"/>
      <c r="K45" s="199"/>
      <c r="L45" s="199"/>
      <c r="M45" s="199"/>
      <c r="N45" s="199"/>
      <c r="O45" s="199"/>
      <c r="P45" s="199"/>
      <c r="Q45" s="199"/>
      <c r="R45" s="199"/>
      <c r="S45" s="199"/>
      <c r="T45" s="199"/>
      <c r="U45" s="199"/>
      <c r="V45" s="199"/>
      <c r="W45" s="199"/>
      <c r="X45" s="199"/>
      <c r="Y45" s="199"/>
      <c r="Z45" s="199"/>
      <c r="AA45" s="199"/>
      <c r="AB45" s="199"/>
    </row>
    <row r="46" spans="1:28" ht="36.75" thickBot="1" x14ac:dyDescent="0.55000000000000004">
      <c r="A46" s="199"/>
      <c r="B46" s="237">
        <v>20729</v>
      </c>
      <c r="C46" s="228">
        <f ca="1">TODAY()</f>
        <v>44791</v>
      </c>
      <c r="D46" s="235">
        <f ca="1">DATEDIF(B46,C46,"d")</f>
        <v>24062</v>
      </c>
      <c r="E46" s="238">
        <f ca="1">SUM(D46*1440)</f>
        <v>34649280</v>
      </c>
      <c r="F46" s="239">
        <f ca="1">SUM(E46*60)</f>
        <v>2078956800</v>
      </c>
      <c r="G46" s="319"/>
      <c r="H46" s="240" t="s">
        <v>210</v>
      </c>
      <c r="I46" s="320" t="s">
        <v>211</v>
      </c>
      <c r="J46" s="320"/>
      <c r="K46" s="199"/>
      <c r="L46" s="199"/>
      <c r="M46" s="199"/>
      <c r="N46" s="199"/>
      <c r="O46" s="199"/>
      <c r="P46" s="199"/>
      <c r="Q46" s="199"/>
      <c r="R46" s="199"/>
      <c r="S46" s="199"/>
      <c r="T46" s="199"/>
      <c r="U46" s="199"/>
      <c r="V46" s="199"/>
      <c r="W46" s="199"/>
      <c r="X46" s="199"/>
      <c r="Y46" s="199"/>
      <c r="Z46" s="199"/>
      <c r="AA46" s="199"/>
      <c r="AB46" s="199"/>
    </row>
    <row r="47" spans="1:28" ht="9.9499999999999993" customHeight="1" thickTop="1" x14ac:dyDescent="0.35">
      <c r="A47" s="229"/>
      <c r="B47" s="106"/>
      <c r="C47" s="106"/>
      <c r="D47" s="222"/>
      <c r="E47" s="230"/>
      <c r="F47" s="105"/>
      <c r="G47" s="105"/>
      <c r="K47" s="199"/>
      <c r="L47" s="199"/>
      <c r="M47" s="199"/>
      <c r="N47" s="199"/>
      <c r="O47" s="199"/>
      <c r="P47" s="199"/>
      <c r="Q47" s="199"/>
      <c r="R47" s="199"/>
      <c r="S47" s="199"/>
      <c r="T47" s="199"/>
      <c r="U47" s="199"/>
      <c r="V47" s="199"/>
      <c r="W47" s="199"/>
      <c r="X47" s="199"/>
      <c r="Y47" s="199"/>
      <c r="Z47" s="199"/>
      <c r="AA47" s="199"/>
      <c r="AB47" s="199"/>
    </row>
    <row r="48" spans="1:28" x14ac:dyDescent="0.35">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row>
    <row r="49" spans="1:28" x14ac:dyDescent="0.35">
      <c r="A49" s="199"/>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row>
    <row r="50" spans="1:28" x14ac:dyDescent="0.35">
      <c r="A50" s="199"/>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row>
    <row r="51" spans="1:28" x14ac:dyDescent="0.35">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row>
    <row r="52" spans="1:28" x14ac:dyDescent="0.35">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row>
    <row r="53" spans="1:28" x14ac:dyDescent="0.35">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row>
    <row r="54" spans="1:28" x14ac:dyDescent="0.35">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row>
    <row r="55" spans="1:28" x14ac:dyDescent="0.35">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row>
    <row r="56" spans="1:28" x14ac:dyDescent="0.3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row>
    <row r="57" spans="1:28" x14ac:dyDescent="0.35">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row>
    <row r="58" spans="1:28" x14ac:dyDescent="0.35">
      <c r="A58" s="199"/>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row>
    <row r="59" spans="1:28" x14ac:dyDescent="0.35">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row>
    <row r="60" spans="1:28" x14ac:dyDescent="0.35">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row>
    <row r="61" spans="1:28" x14ac:dyDescent="0.35">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row>
    <row r="62" spans="1:28" x14ac:dyDescent="0.35">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row>
    <row r="63" spans="1:28" x14ac:dyDescent="0.35">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row>
    <row r="64" spans="1:28" x14ac:dyDescent="0.35">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row>
    <row r="65" spans="1:28" x14ac:dyDescent="0.35">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row>
    <row r="66" spans="1:28" x14ac:dyDescent="0.35">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row>
    <row r="67" spans="1:28" x14ac:dyDescent="0.35">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row>
    <row r="68" spans="1:28" x14ac:dyDescent="0.35">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row>
    <row r="69" spans="1:28" x14ac:dyDescent="0.35">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row>
    <row r="70" spans="1:28" x14ac:dyDescent="0.35">
      <c r="A70" s="199"/>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row>
    <row r="71" spans="1:28" x14ac:dyDescent="0.35">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row>
    <row r="72" spans="1:28" x14ac:dyDescent="0.35">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row>
    <row r="73" spans="1:28" x14ac:dyDescent="0.35">
      <c r="A73" s="199"/>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row>
    <row r="74" spans="1:28" x14ac:dyDescent="0.3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row>
    <row r="75" spans="1:28" x14ac:dyDescent="0.35">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row>
    <row r="76" spans="1:28" x14ac:dyDescent="0.35">
      <c r="A76" s="199"/>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row>
    <row r="77" spans="1:28" x14ac:dyDescent="0.35">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row>
    <row r="78" spans="1:28" x14ac:dyDescent="0.35">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row>
    <row r="79" spans="1:28" x14ac:dyDescent="0.35">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row>
    <row r="80" spans="1:28" x14ac:dyDescent="0.35">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row>
    <row r="81" spans="1:28" x14ac:dyDescent="0.35">
      <c r="A81" s="199"/>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row>
    <row r="82" spans="1:28" x14ac:dyDescent="0.35">
      <c r="A82" s="199"/>
      <c r="B82" s="199"/>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row>
    <row r="83" spans="1:28" x14ac:dyDescent="0.35">
      <c r="A83" s="199"/>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row>
    <row r="84" spans="1:28" x14ac:dyDescent="0.35">
      <c r="A84" s="199"/>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row>
    <row r="85" spans="1:28" x14ac:dyDescent="0.35">
      <c r="A85" s="199"/>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row>
    <row r="86" spans="1:28" x14ac:dyDescent="0.35">
      <c r="A86" s="199"/>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row>
    <row r="87" spans="1:28" x14ac:dyDescent="0.35">
      <c r="A87" s="199"/>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row>
    <row r="88" spans="1:28" x14ac:dyDescent="0.35">
      <c r="A88" s="199"/>
      <c r="B88" s="199"/>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row>
    <row r="89" spans="1:28" x14ac:dyDescent="0.35">
      <c r="A89" s="199"/>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row>
    <row r="90" spans="1:28" x14ac:dyDescent="0.35">
      <c r="K90" s="199"/>
      <c r="L90" s="199"/>
      <c r="M90" s="199"/>
      <c r="N90" s="199"/>
      <c r="O90" s="199"/>
      <c r="P90" s="199"/>
      <c r="Q90" s="199"/>
      <c r="R90" s="199"/>
      <c r="S90" s="199"/>
      <c r="T90" s="199"/>
      <c r="U90" s="199"/>
      <c r="V90" s="199"/>
      <c r="W90" s="199"/>
      <c r="X90" s="199"/>
      <c r="Y90" s="199"/>
      <c r="Z90" s="199"/>
      <c r="AA90" s="199"/>
      <c r="AB90" s="199"/>
    </row>
    <row r="91" spans="1:28" x14ac:dyDescent="0.35">
      <c r="K91" s="199"/>
      <c r="L91" s="199"/>
      <c r="M91" s="199"/>
      <c r="N91" s="199"/>
      <c r="O91" s="199"/>
      <c r="P91" s="199"/>
      <c r="Q91" s="199"/>
      <c r="R91" s="199"/>
      <c r="S91" s="199"/>
      <c r="T91" s="199"/>
      <c r="U91" s="199"/>
      <c r="V91" s="199"/>
      <c r="W91" s="199"/>
      <c r="X91" s="199"/>
      <c r="Y91" s="199"/>
      <c r="Z91" s="199"/>
      <c r="AA91" s="199"/>
      <c r="AB91" s="199"/>
    </row>
    <row r="92" spans="1:28" x14ac:dyDescent="0.35">
      <c r="K92" s="199"/>
      <c r="L92" s="199"/>
      <c r="M92" s="199"/>
      <c r="N92" s="199"/>
      <c r="O92" s="199"/>
      <c r="P92" s="199"/>
      <c r="Q92" s="199"/>
      <c r="R92" s="199"/>
      <c r="S92" s="199"/>
      <c r="T92" s="199"/>
      <c r="U92" s="199"/>
      <c r="V92" s="199"/>
      <c r="W92" s="199"/>
      <c r="X92" s="199"/>
      <c r="Y92" s="199"/>
      <c r="Z92" s="199"/>
      <c r="AA92" s="199"/>
      <c r="AB92" s="199"/>
    </row>
    <row r="93" spans="1:28" x14ac:dyDescent="0.35">
      <c r="K93" s="199"/>
      <c r="L93" s="199"/>
      <c r="M93" s="199"/>
      <c r="N93" s="199"/>
      <c r="O93" s="199"/>
      <c r="P93" s="199"/>
      <c r="Q93" s="199"/>
      <c r="R93" s="199"/>
      <c r="S93" s="199"/>
      <c r="T93" s="199"/>
      <c r="U93" s="199"/>
      <c r="V93" s="199"/>
      <c r="W93" s="199"/>
      <c r="X93" s="199"/>
      <c r="Y93" s="199"/>
      <c r="Z93" s="199"/>
      <c r="AA93" s="199"/>
      <c r="AB93" s="199"/>
    </row>
    <row r="94" spans="1:28" x14ac:dyDescent="0.35">
      <c r="K94" s="199"/>
      <c r="L94" s="199"/>
      <c r="M94" s="199"/>
      <c r="N94" s="199"/>
      <c r="O94" s="199"/>
      <c r="P94" s="199"/>
      <c r="Q94" s="199"/>
      <c r="R94" s="199"/>
      <c r="S94" s="199"/>
      <c r="T94" s="199"/>
      <c r="U94" s="199"/>
      <c r="V94" s="199"/>
      <c r="W94" s="199"/>
      <c r="X94" s="199"/>
      <c r="Y94" s="199"/>
      <c r="Z94" s="199"/>
      <c r="AA94" s="199"/>
      <c r="AB94" s="199"/>
    </row>
    <row r="95" spans="1:28" x14ac:dyDescent="0.35">
      <c r="K95" s="199"/>
      <c r="L95" s="199"/>
      <c r="M95" s="199"/>
      <c r="N95" s="199"/>
      <c r="O95" s="199"/>
      <c r="P95" s="199"/>
      <c r="Q95" s="199"/>
      <c r="R95" s="199"/>
      <c r="S95" s="199"/>
      <c r="T95" s="199"/>
      <c r="U95" s="199"/>
      <c r="V95" s="199"/>
      <c r="W95" s="199"/>
      <c r="X95" s="199"/>
      <c r="Y95" s="199"/>
      <c r="Z95" s="199"/>
      <c r="AA95" s="199"/>
      <c r="AB95" s="199"/>
    </row>
    <row r="96" spans="1:28" x14ac:dyDescent="0.35">
      <c r="K96" s="199"/>
      <c r="L96" s="199"/>
      <c r="M96" s="199"/>
      <c r="N96" s="199"/>
      <c r="O96" s="199"/>
      <c r="P96" s="199"/>
      <c r="Q96" s="199"/>
      <c r="R96" s="199"/>
      <c r="S96" s="199"/>
      <c r="T96" s="199"/>
      <c r="U96" s="199"/>
      <c r="V96" s="199"/>
      <c r="W96" s="199"/>
      <c r="X96" s="199"/>
      <c r="Y96" s="199"/>
      <c r="Z96" s="199"/>
      <c r="AA96" s="199"/>
      <c r="AB96" s="199"/>
    </row>
    <row r="97" spans="11:28" x14ac:dyDescent="0.35">
      <c r="K97" s="199"/>
      <c r="L97" s="199"/>
      <c r="M97" s="199"/>
      <c r="N97" s="199"/>
      <c r="O97" s="199"/>
      <c r="P97" s="199"/>
      <c r="Q97" s="199"/>
      <c r="R97" s="199"/>
      <c r="S97" s="199"/>
      <c r="T97" s="199"/>
      <c r="U97" s="199"/>
      <c r="V97" s="199"/>
      <c r="W97" s="199"/>
      <c r="X97" s="199"/>
      <c r="Y97" s="199"/>
      <c r="Z97" s="199"/>
      <c r="AA97" s="199"/>
      <c r="AB97" s="199"/>
    </row>
    <row r="98" spans="11:28" x14ac:dyDescent="0.35">
      <c r="K98" s="199"/>
      <c r="L98" s="199"/>
      <c r="M98" s="199"/>
      <c r="N98" s="199"/>
      <c r="O98" s="199"/>
      <c r="P98" s="199"/>
      <c r="Q98" s="199"/>
      <c r="R98" s="199"/>
      <c r="S98" s="199"/>
      <c r="T98" s="199"/>
      <c r="U98" s="199"/>
      <c r="V98" s="199"/>
      <c r="W98" s="199"/>
      <c r="X98" s="199"/>
      <c r="Y98" s="199"/>
      <c r="Z98" s="199"/>
      <c r="AA98" s="199"/>
      <c r="AB98" s="199"/>
    </row>
    <row r="99" spans="11:28" x14ac:dyDescent="0.35">
      <c r="K99" s="199"/>
      <c r="L99" s="199"/>
      <c r="M99" s="199"/>
      <c r="N99" s="199"/>
      <c r="O99" s="199"/>
      <c r="P99" s="199"/>
      <c r="Q99" s="199"/>
      <c r="R99" s="199"/>
      <c r="S99" s="199"/>
      <c r="T99" s="199"/>
      <c r="U99" s="199"/>
      <c r="V99" s="199"/>
      <c r="W99" s="199"/>
      <c r="X99" s="199"/>
      <c r="Y99" s="199"/>
      <c r="Z99" s="199"/>
      <c r="AA99" s="199"/>
      <c r="AB99" s="199"/>
    </row>
    <row r="100" spans="11:28" x14ac:dyDescent="0.35">
      <c r="K100" s="199"/>
      <c r="L100" s="199"/>
      <c r="M100" s="199"/>
      <c r="N100" s="199"/>
      <c r="O100" s="199"/>
      <c r="P100" s="199"/>
      <c r="Q100" s="199"/>
      <c r="R100" s="199"/>
      <c r="S100" s="199"/>
      <c r="T100" s="199"/>
      <c r="U100" s="199"/>
      <c r="V100" s="199"/>
      <c r="W100" s="199"/>
      <c r="X100" s="199"/>
      <c r="Y100" s="199"/>
      <c r="Z100" s="199"/>
      <c r="AA100" s="199"/>
      <c r="AB100" s="199"/>
    </row>
    <row r="101" spans="11:28" x14ac:dyDescent="0.35">
      <c r="K101" s="199"/>
      <c r="L101" s="199"/>
      <c r="M101" s="199"/>
      <c r="N101" s="199"/>
      <c r="O101" s="199"/>
      <c r="P101" s="199"/>
      <c r="Q101" s="199"/>
      <c r="R101" s="199"/>
      <c r="S101" s="199"/>
      <c r="T101" s="199"/>
      <c r="U101" s="199"/>
      <c r="V101" s="199"/>
      <c r="W101" s="199"/>
      <c r="X101" s="199"/>
      <c r="Y101" s="199"/>
      <c r="Z101" s="199"/>
      <c r="AA101" s="199"/>
      <c r="AB101" s="199"/>
    </row>
    <row r="102" spans="11:28" x14ac:dyDescent="0.35">
      <c r="K102" s="199"/>
      <c r="L102" s="199"/>
      <c r="M102" s="199"/>
      <c r="N102" s="199"/>
      <c r="O102" s="199"/>
      <c r="P102" s="199"/>
      <c r="Q102" s="199"/>
      <c r="R102" s="199"/>
      <c r="S102" s="199"/>
      <c r="T102" s="199"/>
      <c r="U102" s="199"/>
      <c r="V102" s="199"/>
      <c r="W102" s="199"/>
      <c r="X102" s="199"/>
      <c r="Y102" s="199"/>
      <c r="Z102" s="199"/>
      <c r="AA102" s="199"/>
      <c r="AB102" s="199"/>
    </row>
    <row r="103" spans="11:28" x14ac:dyDescent="0.35">
      <c r="K103" s="199"/>
      <c r="L103" s="199"/>
      <c r="M103" s="199"/>
      <c r="N103" s="199"/>
      <c r="O103" s="199"/>
      <c r="P103" s="199"/>
      <c r="Q103" s="199"/>
      <c r="R103" s="199"/>
      <c r="S103" s="199"/>
      <c r="T103" s="199"/>
      <c r="U103" s="199"/>
      <c r="V103" s="199"/>
      <c r="W103" s="199"/>
      <c r="X103" s="199"/>
      <c r="Y103" s="199"/>
      <c r="Z103" s="199"/>
      <c r="AA103" s="199"/>
      <c r="AB103" s="199"/>
    </row>
    <row r="104" spans="11:28" x14ac:dyDescent="0.35">
      <c r="K104" s="199"/>
      <c r="L104" s="199"/>
      <c r="M104" s="199"/>
      <c r="N104" s="199"/>
      <c r="O104" s="199"/>
      <c r="P104" s="199"/>
      <c r="Q104" s="199"/>
      <c r="R104" s="199"/>
      <c r="S104" s="199"/>
      <c r="T104" s="199"/>
      <c r="U104" s="199"/>
      <c r="V104" s="199"/>
      <c r="W104" s="199"/>
      <c r="X104" s="199"/>
      <c r="Y104" s="199"/>
      <c r="Z104" s="199"/>
      <c r="AA104" s="199"/>
      <c r="AB104" s="199"/>
    </row>
    <row r="105" spans="11:28" x14ac:dyDescent="0.35">
      <c r="K105" s="199"/>
      <c r="L105" s="199"/>
      <c r="M105" s="199"/>
      <c r="N105" s="199"/>
      <c r="O105" s="199"/>
      <c r="P105" s="199"/>
      <c r="Q105" s="199"/>
      <c r="R105" s="199"/>
      <c r="S105" s="199"/>
      <c r="T105" s="199"/>
      <c r="U105" s="199"/>
      <c r="V105" s="199"/>
      <c r="W105" s="199"/>
      <c r="X105" s="199"/>
      <c r="Y105" s="199"/>
      <c r="Z105" s="199"/>
      <c r="AA105" s="199"/>
      <c r="AB105" s="199"/>
    </row>
    <row r="106" spans="11:28" x14ac:dyDescent="0.35">
      <c r="K106" s="199"/>
      <c r="L106" s="199"/>
      <c r="M106" s="199"/>
      <c r="N106" s="199"/>
      <c r="O106" s="199"/>
      <c r="P106" s="199"/>
      <c r="Q106" s="199"/>
      <c r="R106" s="199"/>
      <c r="S106" s="199"/>
      <c r="T106" s="199"/>
      <c r="U106" s="199"/>
      <c r="V106" s="199"/>
      <c r="W106" s="199"/>
      <c r="X106" s="199"/>
      <c r="Y106" s="199"/>
      <c r="Z106" s="199"/>
      <c r="AA106" s="199"/>
      <c r="AB106" s="199"/>
    </row>
    <row r="107" spans="11:28" x14ac:dyDescent="0.35">
      <c r="K107" s="199"/>
      <c r="L107" s="199"/>
      <c r="M107" s="199"/>
      <c r="N107" s="199"/>
      <c r="O107" s="199"/>
      <c r="P107" s="199"/>
      <c r="Q107" s="199"/>
      <c r="R107" s="199"/>
      <c r="S107" s="199"/>
      <c r="T107" s="199"/>
      <c r="U107" s="199"/>
      <c r="V107" s="199"/>
      <c r="W107" s="199"/>
      <c r="X107" s="199"/>
      <c r="Y107" s="199"/>
      <c r="Z107" s="199"/>
      <c r="AA107" s="199"/>
      <c r="AB107" s="199"/>
    </row>
  </sheetData>
  <mergeCells count="52">
    <mergeCell ref="J21:J22"/>
    <mergeCell ref="D22:E22"/>
    <mergeCell ref="G45:G46"/>
    <mergeCell ref="I46:J46"/>
    <mergeCell ref="I33:J33"/>
    <mergeCell ref="I34:J34"/>
    <mergeCell ref="I35:J35"/>
    <mergeCell ref="I36:J36"/>
    <mergeCell ref="F35:G35"/>
    <mergeCell ref="I37:J37"/>
    <mergeCell ref="I38:J38"/>
    <mergeCell ref="B44:G44"/>
    <mergeCell ref="B36:E37"/>
    <mergeCell ref="F36:G37"/>
    <mergeCell ref="B39:G39"/>
    <mergeCell ref="B31:C31"/>
    <mergeCell ref="B29:C29"/>
    <mergeCell ref="D29:E29"/>
    <mergeCell ref="J29:J30"/>
    <mergeCell ref="B30:C30"/>
    <mergeCell ref="C2:I2"/>
    <mergeCell ref="B33:D33"/>
    <mergeCell ref="F33:G34"/>
    <mergeCell ref="B25:C26"/>
    <mergeCell ref="D25:E25"/>
    <mergeCell ref="D26:E26"/>
    <mergeCell ref="B12:I12"/>
    <mergeCell ref="B4:I4"/>
    <mergeCell ref="I32:J32"/>
    <mergeCell ref="J27:J28"/>
    <mergeCell ref="B28:C28"/>
    <mergeCell ref="J25:J26"/>
    <mergeCell ref="B27:C27"/>
    <mergeCell ref="D27:E27"/>
    <mergeCell ref="J4:J5"/>
    <mergeCell ref="B9:C9"/>
    <mergeCell ref="M3:N8"/>
    <mergeCell ref="M10:N13"/>
    <mergeCell ref="B3:J3"/>
    <mergeCell ref="B11:J11"/>
    <mergeCell ref="B23:C24"/>
    <mergeCell ref="D23:E23"/>
    <mergeCell ref="J23:J24"/>
    <mergeCell ref="D24:E24"/>
    <mergeCell ref="B21:C22"/>
    <mergeCell ref="J12:J13"/>
    <mergeCell ref="B8:C8"/>
    <mergeCell ref="B6:C6"/>
    <mergeCell ref="B7:C7"/>
    <mergeCell ref="B19:I20"/>
    <mergeCell ref="J19:J20"/>
    <mergeCell ref="D21:E21"/>
  </mergeCells>
  <printOptions horizontalCentered="1"/>
  <pageMargins left="0.3" right="0.3" top="0.75" bottom="0.75" header="0.3" footer="0.3"/>
  <pageSetup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205"/>
  <sheetViews>
    <sheetView zoomScale="122" zoomScaleNormal="122" workbookViewId="0">
      <pane ySplit="6" topLeftCell="A7" activePane="bottomLeft" state="frozen"/>
      <selection pane="bottomLeft" activeCell="G7" sqref="G7"/>
    </sheetView>
  </sheetViews>
  <sheetFormatPr defaultRowHeight="15" x14ac:dyDescent="0.25"/>
  <cols>
    <col min="1" max="1" width="2.28515625" customWidth="1"/>
    <col min="2" max="2" width="11" bestFit="1" customWidth="1"/>
    <col min="3" max="3" width="4.7109375" bestFit="1" customWidth="1"/>
    <col min="4" max="4" width="21" bestFit="1" customWidth="1"/>
    <col min="5" max="5" width="30.7109375" style="73" customWidth="1"/>
    <col min="6" max="6" width="30.7109375" style="99" customWidth="1"/>
    <col min="7" max="8" width="30.7109375" customWidth="1"/>
    <col min="9" max="9" width="2.85546875" customWidth="1"/>
    <col min="10" max="10" width="3.42578125" bestFit="1" customWidth="1"/>
    <col min="16" max="16" width="2.7109375" customWidth="1"/>
  </cols>
  <sheetData>
    <row r="2" spans="2:15" ht="39.950000000000003" customHeight="1" x14ac:dyDescent="0.4">
      <c r="B2" s="355" t="s">
        <v>186</v>
      </c>
      <c r="C2" s="355"/>
      <c r="D2" s="355"/>
      <c r="E2" s="356" t="s">
        <v>176</v>
      </c>
      <c r="F2" s="356"/>
      <c r="G2" s="356"/>
      <c r="H2" s="217" t="s">
        <v>187</v>
      </c>
    </row>
    <row r="3" spans="2:15" ht="36" customHeight="1" thickBot="1" x14ac:dyDescent="0.3">
      <c r="B3" s="357"/>
      <c r="C3" s="357"/>
      <c r="D3" s="357"/>
      <c r="E3" s="357"/>
      <c r="F3" s="357"/>
      <c r="G3" s="357"/>
      <c r="H3" s="357"/>
    </row>
    <row r="4" spans="2:15" ht="18" customHeight="1" x14ac:dyDescent="0.25">
      <c r="B4" s="358" t="s">
        <v>174</v>
      </c>
      <c r="C4" s="358"/>
      <c r="D4" s="358"/>
      <c r="E4" s="358"/>
      <c r="F4" s="358" t="s">
        <v>175</v>
      </c>
      <c r="G4" s="358"/>
      <c r="H4" s="358"/>
    </row>
    <row r="5" spans="2:15" ht="36" customHeight="1" x14ac:dyDescent="0.55000000000000004">
      <c r="B5" s="345" t="s">
        <v>177</v>
      </c>
      <c r="C5" s="345"/>
      <c r="D5" s="345"/>
      <c r="E5" s="94">
        <v>43831</v>
      </c>
      <c r="F5" s="215" t="s">
        <v>198</v>
      </c>
      <c r="G5" s="82"/>
      <c r="H5" s="82"/>
    </row>
    <row r="6" spans="2:15" ht="30" customHeight="1" thickBot="1" x14ac:dyDescent="0.4">
      <c r="B6" s="345"/>
      <c r="C6" s="345"/>
      <c r="D6" s="345"/>
      <c r="E6" s="93" t="s">
        <v>182</v>
      </c>
      <c r="F6" s="93" t="s">
        <v>189</v>
      </c>
      <c r="G6" s="93" t="s">
        <v>178</v>
      </c>
      <c r="H6" s="83" t="s">
        <v>179</v>
      </c>
      <c r="I6" s="84"/>
    </row>
    <row r="7" spans="2:15" ht="30" customHeight="1" thickTop="1" x14ac:dyDescent="0.25">
      <c r="B7" s="85" t="s">
        <v>180</v>
      </c>
      <c r="C7" s="86">
        <v>1</v>
      </c>
      <c r="D7" s="85" t="s">
        <v>181</v>
      </c>
      <c r="E7" s="100">
        <f>EDATE(E5,1)</f>
        <v>43862</v>
      </c>
      <c r="F7" s="216">
        <f>EDATE(E5,1)</f>
        <v>43862</v>
      </c>
      <c r="G7" s="92"/>
      <c r="H7" s="87"/>
      <c r="J7" s="352" t="s">
        <v>190</v>
      </c>
      <c r="K7" s="346" t="s">
        <v>191</v>
      </c>
      <c r="L7" s="346"/>
      <c r="M7" s="346"/>
      <c r="N7" s="346"/>
      <c r="O7" s="347"/>
    </row>
    <row r="8" spans="2:15" ht="30" customHeight="1" x14ac:dyDescent="0.25">
      <c r="B8" s="88" t="s">
        <v>180</v>
      </c>
      <c r="C8" s="89">
        <v>2</v>
      </c>
      <c r="D8" s="88" t="s">
        <v>181</v>
      </c>
      <c r="E8" s="102">
        <f>EDATE(E5,2)</f>
        <v>43891</v>
      </c>
      <c r="F8" s="103">
        <f t="shared" ref="F8:F39" si="0">EDATE(G7,1)</f>
        <v>31</v>
      </c>
      <c r="G8" s="97"/>
      <c r="H8" s="90"/>
      <c r="J8" s="353"/>
      <c r="K8" s="348"/>
      <c r="L8" s="348"/>
      <c r="M8" s="348"/>
      <c r="N8" s="348"/>
      <c r="O8" s="349"/>
    </row>
    <row r="9" spans="2:15" ht="30" customHeight="1" x14ac:dyDescent="0.25">
      <c r="B9" s="85" t="s">
        <v>180</v>
      </c>
      <c r="C9" s="86">
        <v>3</v>
      </c>
      <c r="D9" s="85" t="s">
        <v>181</v>
      </c>
      <c r="E9" s="100">
        <f>EDATE(E5,3)</f>
        <v>43922</v>
      </c>
      <c r="F9" s="101">
        <f t="shared" si="0"/>
        <v>31</v>
      </c>
      <c r="G9" s="92"/>
      <c r="H9" s="87"/>
      <c r="J9" s="353"/>
      <c r="K9" s="348"/>
      <c r="L9" s="348"/>
      <c r="M9" s="348"/>
      <c r="N9" s="348"/>
      <c r="O9" s="349"/>
    </row>
    <row r="10" spans="2:15" ht="30" customHeight="1" x14ac:dyDescent="0.25">
      <c r="B10" s="88" t="s">
        <v>180</v>
      </c>
      <c r="C10" s="89">
        <v>4</v>
      </c>
      <c r="D10" s="88" t="s">
        <v>181</v>
      </c>
      <c r="E10" s="104">
        <f>EDATE(E5,4)</f>
        <v>43952</v>
      </c>
      <c r="F10" s="103">
        <f t="shared" si="0"/>
        <v>31</v>
      </c>
      <c r="G10" s="97"/>
      <c r="H10" s="90"/>
      <c r="J10" s="353"/>
      <c r="K10" s="348"/>
      <c r="L10" s="348"/>
      <c r="M10" s="348"/>
      <c r="N10" s="348"/>
      <c r="O10" s="349"/>
    </row>
    <row r="11" spans="2:15" ht="30" customHeight="1" thickBot="1" x14ac:dyDescent="0.3">
      <c r="B11" s="85" t="s">
        <v>180</v>
      </c>
      <c r="C11" s="86">
        <v>5</v>
      </c>
      <c r="D11" s="85" t="s">
        <v>181</v>
      </c>
      <c r="E11" s="100">
        <f>EDATE(E5,5)</f>
        <v>43983</v>
      </c>
      <c r="F11" s="101">
        <f t="shared" si="0"/>
        <v>31</v>
      </c>
      <c r="G11" s="92"/>
      <c r="H11" s="87"/>
      <c r="J11" s="354"/>
      <c r="K11" s="350"/>
      <c r="L11" s="350"/>
      <c r="M11" s="350"/>
      <c r="N11" s="350"/>
      <c r="O11" s="351"/>
    </row>
    <row r="12" spans="2:15" ht="30" customHeight="1" thickTop="1" x14ac:dyDescent="0.25">
      <c r="B12" s="88" t="s">
        <v>180</v>
      </c>
      <c r="C12" s="89">
        <v>6</v>
      </c>
      <c r="D12" s="88" t="s">
        <v>181</v>
      </c>
      <c r="E12" s="104">
        <f>EDATE(E5,6)</f>
        <v>44013</v>
      </c>
      <c r="F12" s="103">
        <f t="shared" si="0"/>
        <v>31</v>
      </c>
      <c r="G12" s="97"/>
      <c r="H12" s="90"/>
    </row>
    <row r="13" spans="2:15" ht="30" customHeight="1" x14ac:dyDescent="0.25">
      <c r="B13" s="85" t="s">
        <v>180</v>
      </c>
      <c r="C13" s="86">
        <v>7</v>
      </c>
      <c r="D13" s="85" t="s">
        <v>181</v>
      </c>
      <c r="E13" s="100">
        <f>EDATE(E5,7)</f>
        <v>44044</v>
      </c>
      <c r="F13" s="101">
        <f t="shared" si="0"/>
        <v>31</v>
      </c>
      <c r="G13" s="92"/>
      <c r="H13" s="87"/>
    </row>
    <row r="14" spans="2:15" ht="30" customHeight="1" x14ac:dyDescent="0.25">
      <c r="B14" s="88" t="s">
        <v>180</v>
      </c>
      <c r="C14" s="89">
        <v>8</v>
      </c>
      <c r="D14" s="88" t="s">
        <v>181</v>
      </c>
      <c r="E14" s="104">
        <f>EDATE(E5,8)</f>
        <v>44075</v>
      </c>
      <c r="F14" s="103">
        <f t="shared" si="0"/>
        <v>31</v>
      </c>
      <c r="G14" s="97"/>
      <c r="H14" s="90"/>
    </row>
    <row r="15" spans="2:15" ht="30" customHeight="1" x14ac:dyDescent="0.25">
      <c r="B15" s="85" t="s">
        <v>180</v>
      </c>
      <c r="C15" s="86">
        <v>9</v>
      </c>
      <c r="D15" s="85" t="s">
        <v>181</v>
      </c>
      <c r="E15" s="100">
        <f>EDATE(E5,9)</f>
        <v>44105</v>
      </c>
      <c r="F15" s="101">
        <f t="shared" si="0"/>
        <v>31</v>
      </c>
      <c r="G15" s="92"/>
      <c r="H15" s="87"/>
    </row>
    <row r="16" spans="2:15" ht="30" customHeight="1" x14ac:dyDescent="0.25">
      <c r="B16" s="88" t="s">
        <v>180</v>
      </c>
      <c r="C16" s="89">
        <v>10</v>
      </c>
      <c r="D16" s="88" t="s">
        <v>181</v>
      </c>
      <c r="E16" s="104">
        <f>EDATE(E5,10)</f>
        <v>44136</v>
      </c>
      <c r="F16" s="103">
        <f t="shared" si="0"/>
        <v>31</v>
      </c>
      <c r="G16" s="97"/>
      <c r="H16" s="90"/>
    </row>
    <row r="17" spans="2:8" ht="30" customHeight="1" x14ac:dyDescent="0.25">
      <c r="B17" s="85" t="s">
        <v>180</v>
      </c>
      <c r="C17" s="86">
        <v>11</v>
      </c>
      <c r="D17" s="85" t="s">
        <v>181</v>
      </c>
      <c r="E17" s="100">
        <f>EDATE(E5,11)</f>
        <v>44166</v>
      </c>
      <c r="F17" s="101">
        <f t="shared" si="0"/>
        <v>31</v>
      </c>
      <c r="G17" s="92"/>
      <c r="H17" s="87"/>
    </row>
    <row r="18" spans="2:8" ht="30" customHeight="1" x14ac:dyDescent="0.25">
      <c r="B18" s="88" t="s">
        <v>180</v>
      </c>
      <c r="C18" s="89">
        <v>12</v>
      </c>
      <c r="D18" s="88" t="s">
        <v>181</v>
      </c>
      <c r="E18" s="104">
        <f>EDATE(E5,12)</f>
        <v>44197</v>
      </c>
      <c r="F18" s="103">
        <f t="shared" si="0"/>
        <v>31</v>
      </c>
      <c r="G18" s="97"/>
      <c r="H18" s="90"/>
    </row>
    <row r="19" spans="2:8" ht="30" customHeight="1" x14ac:dyDescent="0.25">
      <c r="B19" s="85" t="s">
        <v>180</v>
      </c>
      <c r="C19" s="86">
        <v>13</v>
      </c>
      <c r="D19" s="85" t="s">
        <v>181</v>
      </c>
      <c r="E19" s="100">
        <f>EDATE(E5,13)</f>
        <v>44228</v>
      </c>
      <c r="F19" s="101">
        <f t="shared" si="0"/>
        <v>31</v>
      </c>
      <c r="G19" s="92"/>
      <c r="H19" s="87"/>
    </row>
    <row r="20" spans="2:8" ht="30" customHeight="1" x14ac:dyDescent="0.25">
      <c r="B20" s="88" t="s">
        <v>180</v>
      </c>
      <c r="C20" s="89">
        <v>14</v>
      </c>
      <c r="D20" s="88" t="s">
        <v>181</v>
      </c>
      <c r="E20" s="104">
        <f>EDATE(E5,14)</f>
        <v>44256</v>
      </c>
      <c r="F20" s="103">
        <f t="shared" si="0"/>
        <v>31</v>
      </c>
      <c r="G20" s="97"/>
      <c r="H20" s="90"/>
    </row>
    <row r="21" spans="2:8" ht="30" customHeight="1" x14ac:dyDescent="0.25">
      <c r="B21" s="85" t="s">
        <v>180</v>
      </c>
      <c r="C21" s="86">
        <v>15</v>
      </c>
      <c r="D21" s="85" t="s">
        <v>181</v>
      </c>
      <c r="E21" s="100">
        <f>EDATE(E5,15)</f>
        <v>44287</v>
      </c>
      <c r="F21" s="101">
        <f t="shared" si="0"/>
        <v>31</v>
      </c>
      <c r="G21" s="92"/>
      <c r="H21" s="87"/>
    </row>
    <row r="22" spans="2:8" ht="30" customHeight="1" x14ac:dyDescent="0.25">
      <c r="B22" s="88" t="s">
        <v>180</v>
      </c>
      <c r="C22" s="89">
        <v>16</v>
      </c>
      <c r="D22" s="88" t="s">
        <v>181</v>
      </c>
      <c r="E22" s="104">
        <f>EDATE(E5,16)</f>
        <v>44317</v>
      </c>
      <c r="F22" s="103">
        <f t="shared" si="0"/>
        <v>31</v>
      </c>
      <c r="G22" s="97"/>
      <c r="H22" s="90"/>
    </row>
    <row r="23" spans="2:8" ht="30" customHeight="1" x14ac:dyDescent="0.25">
      <c r="B23" s="85" t="s">
        <v>180</v>
      </c>
      <c r="C23" s="86">
        <v>17</v>
      </c>
      <c r="D23" s="85" t="s">
        <v>181</v>
      </c>
      <c r="E23" s="100">
        <f>EDATE(E5,17)</f>
        <v>44348</v>
      </c>
      <c r="F23" s="101">
        <f t="shared" si="0"/>
        <v>31</v>
      </c>
      <c r="G23" s="92"/>
      <c r="H23" s="87"/>
    </row>
    <row r="24" spans="2:8" ht="30" customHeight="1" x14ac:dyDescent="0.25">
      <c r="B24" s="88" t="s">
        <v>180</v>
      </c>
      <c r="C24" s="89">
        <v>18</v>
      </c>
      <c r="D24" s="88" t="s">
        <v>181</v>
      </c>
      <c r="E24" s="104">
        <f>EDATE(E5,18)</f>
        <v>44378</v>
      </c>
      <c r="F24" s="103">
        <f t="shared" si="0"/>
        <v>31</v>
      </c>
      <c r="G24" s="97"/>
      <c r="H24" s="90"/>
    </row>
    <row r="25" spans="2:8" ht="30" customHeight="1" x14ac:dyDescent="0.25">
      <c r="B25" s="85" t="s">
        <v>180</v>
      </c>
      <c r="C25" s="86">
        <v>19</v>
      </c>
      <c r="D25" s="85" t="s">
        <v>181</v>
      </c>
      <c r="E25" s="100">
        <f>EDATE(E5,19)</f>
        <v>44409</v>
      </c>
      <c r="F25" s="101">
        <f t="shared" si="0"/>
        <v>31</v>
      </c>
      <c r="G25" s="92"/>
      <c r="H25" s="87"/>
    </row>
    <row r="26" spans="2:8" ht="30" customHeight="1" x14ac:dyDescent="0.25">
      <c r="B26" s="88" t="s">
        <v>180</v>
      </c>
      <c r="C26" s="89">
        <v>20</v>
      </c>
      <c r="D26" s="88" t="s">
        <v>181</v>
      </c>
      <c r="E26" s="104">
        <f>EDATE(E5,20)</f>
        <v>44440</v>
      </c>
      <c r="F26" s="103">
        <f t="shared" si="0"/>
        <v>31</v>
      </c>
      <c r="G26" s="97"/>
      <c r="H26" s="90"/>
    </row>
    <row r="27" spans="2:8" ht="30" customHeight="1" x14ac:dyDescent="0.25">
      <c r="B27" s="85" t="s">
        <v>180</v>
      </c>
      <c r="C27" s="86">
        <v>21</v>
      </c>
      <c r="D27" s="85" t="s">
        <v>181</v>
      </c>
      <c r="E27" s="100">
        <f>EDATE(E5,21)</f>
        <v>44470</v>
      </c>
      <c r="F27" s="101">
        <f t="shared" si="0"/>
        <v>31</v>
      </c>
      <c r="G27" s="92"/>
      <c r="H27" s="87"/>
    </row>
    <row r="28" spans="2:8" ht="30" customHeight="1" x14ac:dyDescent="0.25">
      <c r="B28" s="88" t="s">
        <v>180</v>
      </c>
      <c r="C28" s="89">
        <v>22</v>
      </c>
      <c r="D28" s="88" t="s">
        <v>181</v>
      </c>
      <c r="E28" s="104">
        <f>EDATE(E5,22)</f>
        <v>44501</v>
      </c>
      <c r="F28" s="103">
        <f t="shared" si="0"/>
        <v>31</v>
      </c>
      <c r="G28" s="97"/>
      <c r="H28" s="90"/>
    </row>
    <row r="29" spans="2:8" ht="30" customHeight="1" x14ac:dyDescent="0.25">
      <c r="B29" s="85" t="s">
        <v>180</v>
      </c>
      <c r="C29" s="86">
        <v>23</v>
      </c>
      <c r="D29" s="85" t="s">
        <v>181</v>
      </c>
      <c r="E29" s="100">
        <f>EDATE(E5,23)</f>
        <v>44531</v>
      </c>
      <c r="F29" s="101">
        <f t="shared" si="0"/>
        <v>31</v>
      </c>
      <c r="G29" s="92"/>
      <c r="H29" s="87"/>
    </row>
    <row r="30" spans="2:8" ht="30" customHeight="1" x14ac:dyDescent="0.25">
      <c r="B30" s="88" t="s">
        <v>180</v>
      </c>
      <c r="C30" s="89">
        <v>24</v>
      </c>
      <c r="D30" s="88" t="s">
        <v>181</v>
      </c>
      <c r="E30" s="104">
        <f>EDATE(E5,24)</f>
        <v>44562</v>
      </c>
      <c r="F30" s="103">
        <f t="shared" si="0"/>
        <v>31</v>
      </c>
      <c r="G30" s="97"/>
      <c r="H30" s="90"/>
    </row>
    <row r="31" spans="2:8" ht="30" customHeight="1" x14ac:dyDescent="0.25">
      <c r="B31" s="85" t="s">
        <v>180</v>
      </c>
      <c r="C31" s="86">
        <v>25</v>
      </c>
      <c r="D31" s="85" t="s">
        <v>181</v>
      </c>
      <c r="E31" s="100">
        <f>EDATE(E5,25)</f>
        <v>44593</v>
      </c>
      <c r="F31" s="101">
        <f t="shared" si="0"/>
        <v>31</v>
      </c>
      <c r="G31" s="92"/>
      <c r="H31" s="87"/>
    </row>
    <row r="32" spans="2:8" ht="30" customHeight="1" x14ac:dyDescent="0.25">
      <c r="B32" s="88" t="s">
        <v>180</v>
      </c>
      <c r="C32" s="89">
        <v>26</v>
      </c>
      <c r="D32" s="88" t="s">
        <v>181</v>
      </c>
      <c r="E32" s="104">
        <f>EDATE(E5,26)</f>
        <v>44621</v>
      </c>
      <c r="F32" s="103">
        <f t="shared" si="0"/>
        <v>31</v>
      </c>
      <c r="G32" s="97"/>
      <c r="H32" s="90"/>
    </row>
    <row r="33" spans="2:8" ht="30" customHeight="1" x14ac:dyDescent="0.25">
      <c r="B33" s="85" t="s">
        <v>180</v>
      </c>
      <c r="C33" s="86">
        <v>27</v>
      </c>
      <c r="D33" s="85" t="s">
        <v>181</v>
      </c>
      <c r="E33" s="100">
        <f>EDATE(E5,27)</f>
        <v>44652</v>
      </c>
      <c r="F33" s="101">
        <f t="shared" si="0"/>
        <v>31</v>
      </c>
      <c r="G33" s="92"/>
      <c r="H33" s="87"/>
    </row>
    <row r="34" spans="2:8" ht="30" customHeight="1" x14ac:dyDescent="0.25">
      <c r="B34" s="88" t="s">
        <v>180</v>
      </c>
      <c r="C34" s="89">
        <v>28</v>
      </c>
      <c r="D34" s="88" t="s">
        <v>181</v>
      </c>
      <c r="E34" s="104">
        <f>EDATE(E5,28)</f>
        <v>44682</v>
      </c>
      <c r="F34" s="103">
        <f t="shared" si="0"/>
        <v>31</v>
      </c>
      <c r="G34" s="97"/>
      <c r="H34" s="90"/>
    </row>
    <row r="35" spans="2:8" ht="30" customHeight="1" x14ac:dyDescent="0.25">
      <c r="B35" s="85" t="s">
        <v>180</v>
      </c>
      <c r="C35" s="86">
        <v>29</v>
      </c>
      <c r="D35" s="85" t="s">
        <v>181</v>
      </c>
      <c r="E35" s="100">
        <f>EDATE(E5,29)</f>
        <v>44713</v>
      </c>
      <c r="F35" s="101">
        <f t="shared" si="0"/>
        <v>31</v>
      </c>
      <c r="G35" s="92"/>
      <c r="H35" s="87"/>
    </row>
    <row r="36" spans="2:8" ht="30" customHeight="1" x14ac:dyDescent="0.25">
      <c r="B36" s="88" t="s">
        <v>180</v>
      </c>
      <c r="C36" s="89">
        <v>30</v>
      </c>
      <c r="D36" s="88" t="s">
        <v>181</v>
      </c>
      <c r="E36" s="104">
        <f>EDATE(E5,30)</f>
        <v>44743</v>
      </c>
      <c r="F36" s="103">
        <f t="shared" si="0"/>
        <v>31</v>
      </c>
      <c r="G36" s="97"/>
      <c r="H36" s="90"/>
    </row>
    <row r="37" spans="2:8" ht="30" customHeight="1" x14ac:dyDescent="0.25">
      <c r="B37" s="85" t="s">
        <v>180</v>
      </c>
      <c r="C37" s="86">
        <v>31</v>
      </c>
      <c r="D37" s="85" t="s">
        <v>181</v>
      </c>
      <c r="E37" s="100">
        <f>EDATE(E5,31)</f>
        <v>44774</v>
      </c>
      <c r="F37" s="101">
        <f t="shared" si="0"/>
        <v>31</v>
      </c>
      <c r="G37" s="92"/>
      <c r="H37" s="87"/>
    </row>
    <row r="38" spans="2:8" ht="30" customHeight="1" x14ac:dyDescent="0.25">
      <c r="B38" s="88" t="s">
        <v>180</v>
      </c>
      <c r="C38" s="89">
        <v>32</v>
      </c>
      <c r="D38" s="88">
        <v>2</v>
      </c>
      <c r="E38" s="104">
        <f>EDATE(E5,3)</f>
        <v>43922</v>
      </c>
      <c r="F38" s="103">
        <f t="shared" si="0"/>
        <v>31</v>
      </c>
      <c r="G38" s="97"/>
      <c r="H38" s="90"/>
    </row>
    <row r="39" spans="2:8" ht="30" customHeight="1" x14ac:dyDescent="0.25">
      <c r="B39" s="85" t="s">
        <v>180</v>
      </c>
      <c r="C39" s="86">
        <v>33</v>
      </c>
      <c r="D39" s="85">
        <f>EDATE(E5,3)</f>
        <v>43922</v>
      </c>
      <c r="E39" s="100">
        <f>EDATE(E5,33)</f>
        <v>44835</v>
      </c>
      <c r="F39" s="101">
        <f t="shared" si="0"/>
        <v>31</v>
      </c>
      <c r="G39" s="92"/>
      <c r="H39" s="87"/>
    </row>
    <row r="40" spans="2:8" ht="30" customHeight="1" x14ac:dyDescent="0.25">
      <c r="B40" s="88" t="s">
        <v>180</v>
      </c>
      <c r="C40" s="89">
        <v>34</v>
      </c>
      <c r="D40" s="88" t="s">
        <v>181</v>
      </c>
      <c r="E40" s="104">
        <f>EDATE(E5,34)</f>
        <v>44866</v>
      </c>
      <c r="F40" s="103">
        <f t="shared" ref="F40:F71" si="1">EDATE(G39,1)</f>
        <v>31</v>
      </c>
      <c r="G40" s="97"/>
      <c r="H40" s="90"/>
    </row>
    <row r="41" spans="2:8" ht="30" customHeight="1" x14ac:dyDescent="0.25">
      <c r="B41" s="85" t="s">
        <v>180</v>
      </c>
      <c r="C41" s="86">
        <v>35</v>
      </c>
      <c r="D41" s="85" t="s">
        <v>181</v>
      </c>
      <c r="E41" s="100">
        <f>EDATE(E5,35)</f>
        <v>44896</v>
      </c>
      <c r="F41" s="101">
        <f t="shared" si="1"/>
        <v>31</v>
      </c>
      <c r="G41" s="92"/>
      <c r="H41" s="87"/>
    </row>
    <row r="42" spans="2:8" ht="30" customHeight="1" x14ac:dyDescent="0.25">
      <c r="B42" s="88" t="s">
        <v>180</v>
      </c>
      <c r="C42" s="89">
        <v>36</v>
      </c>
      <c r="D42" s="88" t="s">
        <v>181</v>
      </c>
      <c r="E42" s="104">
        <f>EDATE(E5,36)</f>
        <v>44927</v>
      </c>
      <c r="F42" s="103">
        <f t="shared" si="1"/>
        <v>31</v>
      </c>
      <c r="G42" s="97"/>
      <c r="H42" s="90"/>
    </row>
    <row r="43" spans="2:8" ht="30" customHeight="1" x14ac:dyDescent="0.25">
      <c r="B43" s="85" t="s">
        <v>180</v>
      </c>
      <c r="C43" s="86">
        <v>37</v>
      </c>
      <c r="D43" s="85" t="s">
        <v>181</v>
      </c>
      <c r="E43" s="100">
        <f>EDATE(E5,37)</f>
        <v>44958</v>
      </c>
      <c r="F43" s="101">
        <f t="shared" si="1"/>
        <v>31</v>
      </c>
      <c r="G43" s="92"/>
      <c r="H43" s="87"/>
    </row>
    <row r="44" spans="2:8" ht="30" customHeight="1" x14ac:dyDescent="0.25">
      <c r="B44" s="88" t="s">
        <v>180</v>
      </c>
      <c r="C44" s="89">
        <v>38</v>
      </c>
      <c r="D44" s="88" t="s">
        <v>181</v>
      </c>
      <c r="E44" s="104">
        <f>EDATE(E5,38)</f>
        <v>44986</v>
      </c>
      <c r="F44" s="103">
        <f t="shared" si="1"/>
        <v>31</v>
      </c>
      <c r="G44" s="97"/>
      <c r="H44" s="90"/>
    </row>
    <row r="45" spans="2:8" ht="30" customHeight="1" x14ac:dyDescent="0.25">
      <c r="B45" s="85" t="s">
        <v>180</v>
      </c>
      <c r="C45" s="86">
        <v>39</v>
      </c>
      <c r="D45" s="85" t="s">
        <v>181</v>
      </c>
      <c r="E45" s="100">
        <f>EDATE(E5,39)</f>
        <v>45017</v>
      </c>
      <c r="F45" s="101">
        <f t="shared" si="1"/>
        <v>31</v>
      </c>
      <c r="G45" s="92"/>
      <c r="H45" s="87"/>
    </row>
    <row r="46" spans="2:8" ht="30" customHeight="1" x14ac:dyDescent="0.25">
      <c r="B46" s="88" t="s">
        <v>180</v>
      </c>
      <c r="C46" s="89">
        <v>40</v>
      </c>
      <c r="D46" s="88" t="s">
        <v>181</v>
      </c>
      <c r="E46" s="104">
        <f>EDATE(E5,40)</f>
        <v>45047</v>
      </c>
      <c r="F46" s="103">
        <f t="shared" si="1"/>
        <v>31</v>
      </c>
      <c r="G46" s="97"/>
      <c r="H46" s="90"/>
    </row>
    <row r="47" spans="2:8" ht="30" customHeight="1" x14ac:dyDescent="0.25">
      <c r="B47" s="85" t="s">
        <v>180</v>
      </c>
      <c r="C47" s="86">
        <v>41</v>
      </c>
      <c r="D47" s="85" t="s">
        <v>181</v>
      </c>
      <c r="E47" s="100">
        <f>EDATE(E5,41)</f>
        <v>45078</v>
      </c>
      <c r="F47" s="101">
        <f t="shared" si="1"/>
        <v>31</v>
      </c>
      <c r="G47" s="92"/>
      <c r="H47" s="87"/>
    </row>
    <row r="48" spans="2:8" ht="30" customHeight="1" x14ac:dyDescent="0.25">
      <c r="B48" s="88" t="s">
        <v>180</v>
      </c>
      <c r="C48" s="89">
        <v>42</v>
      </c>
      <c r="D48" s="88" t="s">
        <v>181</v>
      </c>
      <c r="E48" s="104">
        <f>EDATE(E5,42)</f>
        <v>45108</v>
      </c>
      <c r="F48" s="103">
        <f t="shared" si="1"/>
        <v>31</v>
      </c>
      <c r="G48" s="97"/>
      <c r="H48" s="90"/>
    </row>
    <row r="49" spans="2:8" ht="30" customHeight="1" x14ac:dyDescent="0.25">
      <c r="B49" s="85" t="s">
        <v>180</v>
      </c>
      <c r="C49" s="86">
        <v>43</v>
      </c>
      <c r="D49" s="85" t="s">
        <v>181</v>
      </c>
      <c r="E49" s="100">
        <f>EDATE(E5,43)</f>
        <v>45139</v>
      </c>
      <c r="F49" s="101">
        <f t="shared" si="1"/>
        <v>31</v>
      </c>
      <c r="G49" s="92"/>
      <c r="H49" s="87"/>
    </row>
    <row r="50" spans="2:8" ht="30" customHeight="1" x14ac:dyDescent="0.25">
      <c r="B50" s="88" t="s">
        <v>180</v>
      </c>
      <c r="C50" s="89">
        <v>44</v>
      </c>
      <c r="D50" s="88" t="s">
        <v>181</v>
      </c>
      <c r="E50" s="104">
        <f>EDATE(E5,44)</f>
        <v>45170</v>
      </c>
      <c r="F50" s="103">
        <f t="shared" si="1"/>
        <v>31</v>
      </c>
      <c r="G50" s="97"/>
      <c r="H50" s="90"/>
    </row>
    <row r="51" spans="2:8" ht="30" customHeight="1" x14ac:dyDescent="0.25">
      <c r="B51" s="85" t="s">
        <v>180</v>
      </c>
      <c r="C51" s="86">
        <v>45</v>
      </c>
      <c r="D51" s="85" t="s">
        <v>181</v>
      </c>
      <c r="E51" s="100">
        <f>EDATE(E5,45)</f>
        <v>45200</v>
      </c>
      <c r="F51" s="101">
        <f t="shared" si="1"/>
        <v>31</v>
      </c>
      <c r="G51" s="92"/>
      <c r="H51" s="87"/>
    </row>
    <row r="52" spans="2:8" ht="30" customHeight="1" x14ac:dyDescent="0.25">
      <c r="B52" s="88" t="s">
        <v>180</v>
      </c>
      <c r="C52" s="89">
        <v>46</v>
      </c>
      <c r="D52" s="88" t="s">
        <v>181</v>
      </c>
      <c r="E52" s="104">
        <f>EDATE(E5,46)</f>
        <v>45231</v>
      </c>
      <c r="F52" s="103">
        <f t="shared" si="1"/>
        <v>31</v>
      </c>
      <c r="G52" s="97"/>
      <c r="H52" s="90"/>
    </row>
    <row r="53" spans="2:8" ht="30" customHeight="1" x14ac:dyDescent="0.25">
      <c r="B53" s="85" t="s">
        <v>180</v>
      </c>
      <c r="C53" s="86">
        <v>47</v>
      </c>
      <c r="D53" s="85" t="s">
        <v>181</v>
      </c>
      <c r="E53" s="100">
        <f>EDATE(E5,47)</f>
        <v>45261</v>
      </c>
      <c r="F53" s="101">
        <f t="shared" si="1"/>
        <v>31</v>
      </c>
      <c r="G53" s="92"/>
      <c r="H53" s="87"/>
    </row>
    <row r="54" spans="2:8" ht="30" customHeight="1" x14ac:dyDescent="0.25">
      <c r="B54" s="88" t="s">
        <v>180</v>
      </c>
      <c r="C54" s="89">
        <v>48</v>
      </c>
      <c r="D54" s="88" t="s">
        <v>181</v>
      </c>
      <c r="E54" s="104">
        <f>EDATE(E5,48)</f>
        <v>45292</v>
      </c>
      <c r="F54" s="103">
        <f t="shared" si="1"/>
        <v>31</v>
      </c>
      <c r="G54" s="97"/>
      <c r="H54" s="90"/>
    </row>
    <row r="55" spans="2:8" ht="30" customHeight="1" x14ac:dyDescent="0.25">
      <c r="B55" s="85" t="s">
        <v>180</v>
      </c>
      <c r="C55" s="86">
        <v>49</v>
      </c>
      <c r="D55" s="85" t="s">
        <v>181</v>
      </c>
      <c r="E55" s="100">
        <f>EDATE(E5,49)</f>
        <v>45323</v>
      </c>
      <c r="F55" s="101">
        <f t="shared" si="1"/>
        <v>31</v>
      </c>
      <c r="G55" s="92"/>
      <c r="H55" s="87"/>
    </row>
    <row r="56" spans="2:8" ht="30" customHeight="1" x14ac:dyDescent="0.25">
      <c r="B56" s="88" t="s">
        <v>180</v>
      </c>
      <c r="C56" s="89">
        <v>50</v>
      </c>
      <c r="D56" s="88" t="s">
        <v>181</v>
      </c>
      <c r="E56" s="104">
        <f>EDATE(E5,50)</f>
        <v>45352</v>
      </c>
      <c r="F56" s="103">
        <f t="shared" si="1"/>
        <v>31</v>
      </c>
      <c r="G56" s="97"/>
      <c r="H56" s="90"/>
    </row>
    <row r="57" spans="2:8" ht="30" customHeight="1" x14ac:dyDescent="0.25">
      <c r="B57" s="85" t="s">
        <v>180</v>
      </c>
      <c r="C57" s="86">
        <v>51</v>
      </c>
      <c r="D57" s="85" t="s">
        <v>181</v>
      </c>
      <c r="E57" s="100">
        <f>EDATE(E5,51)</f>
        <v>45383</v>
      </c>
      <c r="F57" s="101">
        <f t="shared" si="1"/>
        <v>31</v>
      </c>
      <c r="G57" s="92"/>
      <c r="H57" s="87"/>
    </row>
    <row r="58" spans="2:8" ht="30" customHeight="1" x14ac:dyDescent="0.25">
      <c r="B58" s="88" t="s">
        <v>180</v>
      </c>
      <c r="C58" s="89">
        <v>52</v>
      </c>
      <c r="D58" s="88" t="s">
        <v>181</v>
      </c>
      <c r="E58" s="104">
        <f>EDATE(E5,52)</f>
        <v>45413</v>
      </c>
      <c r="F58" s="103">
        <f t="shared" si="1"/>
        <v>31</v>
      </c>
      <c r="G58" s="97"/>
      <c r="H58" s="90"/>
    </row>
    <row r="59" spans="2:8" ht="30" customHeight="1" x14ac:dyDescent="0.25">
      <c r="B59" s="85" t="s">
        <v>180</v>
      </c>
      <c r="C59" s="86">
        <v>53</v>
      </c>
      <c r="D59" s="85" t="s">
        <v>181</v>
      </c>
      <c r="E59" s="100">
        <f>EDATE(E5,53)</f>
        <v>45444</v>
      </c>
      <c r="F59" s="101">
        <f t="shared" si="1"/>
        <v>31</v>
      </c>
      <c r="G59" s="92"/>
      <c r="H59" s="87"/>
    </row>
    <row r="60" spans="2:8" ht="30" customHeight="1" x14ac:dyDescent="0.25">
      <c r="B60" s="88" t="s">
        <v>180</v>
      </c>
      <c r="C60" s="89">
        <v>54</v>
      </c>
      <c r="D60" s="88" t="s">
        <v>181</v>
      </c>
      <c r="E60" s="104">
        <f>EDATE(E5,54)</f>
        <v>45474</v>
      </c>
      <c r="F60" s="103">
        <f t="shared" si="1"/>
        <v>31</v>
      </c>
      <c r="G60" s="97"/>
      <c r="H60" s="90"/>
    </row>
    <row r="61" spans="2:8" ht="30" customHeight="1" x14ac:dyDescent="0.25">
      <c r="B61" s="85" t="s">
        <v>180</v>
      </c>
      <c r="C61" s="86">
        <v>55</v>
      </c>
      <c r="D61" s="85" t="s">
        <v>181</v>
      </c>
      <c r="E61" s="100">
        <f>EDATE(E5,55)</f>
        <v>45505</v>
      </c>
      <c r="F61" s="101">
        <f t="shared" si="1"/>
        <v>31</v>
      </c>
      <c r="G61" s="92"/>
      <c r="H61" s="87"/>
    </row>
    <row r="62" spans="2:8" ht="30" customHeight="1" x14ac:dyDescent="0.25">
      <c r="B62" s="88" t="s">
        <v>180</v>
      </c>
      <c r="C62" s="89">
        <v>56</v>
      </c>
      <c r="D62" s="88" t="s">
        <v>181</v>
      </c>
      <c r="E62" s="104">
        <f>EDATE(E5,56)</f>
        <v>45536</v>
      </c>
      <c r="F62" s="103">
        <f t="shared" si="1"/>
        <v>31</v>
      </c>
      <c r="G62" s="97"/>
      <c r="H62" s="90"/>
    </row>
    <row r="63" spans="2:8" ht="30" customHeight="1" x14ac:dyDescent="0.25">
      <c r="B63" s="85" t="s">
        <v>180</v>
      </c>
      <c r="C63" s="86">
        <v>57</v>
      </c>
      <c r="D63" s="85" t="s">
        <v>181</v>
      </c>
      <c r="E63" s="100">
        <f>EDATE(E5,57)</f>
        <v>45566</v>
      </c>
      <c r="F63" s="101">
        <f t="shared" si="1"/>
        <v>31</v>
      </c>
      <c r="G63" s="92"/>
      <c r="H63" s="87"/>
    </row>
    <row r="64" spans="2:8" ht="30" customHeight="1" x14ac:dyDescent="0.25">
      <c r="B64" s="88" t="s">
        <v>180</v>
      </c>
      <c r="C64" s="89">
        <v>58</v>
      </c>
      <c r="D64" s="88" t="s">
        <v>181</v>
      </c>
      <c r="E64" s="104">
        <f>EDATE(E5,58)</f>
        <v>45597</v>
      </c>
      <c r="F64" s="103">
        <f t="shared" si="1"/>
        <v>31</v>
      </c>
      <c r="G64" s="97"/>
      <c r="H64" s="90"/>
    </row>
    <row r="65" spans="2:8" ht="30" customHeight="1" x14ac:dyDescent="0.25">
      <c r="B65" s="85" t="s">
        <v>180</v>
      </c>
      <c r="C65" s="86">
        <v>59</v>
      </c>
      <c r="D65" s="85" t="s">
        <v>181</v>
      </c>
      <c r="E65" s="100">
        <f>EDATE(E5,59)</f>
        <v>45627</v>
      </c>
      <c r="F65" s="101">
        <f t="shared" si="1"/>
        <v>31</v>
      </c>
      <c r="G65" s="92"/>
      <c r="H65" s="87"/>
    </row>
    <row r="66" spans="2:8" ht="30" customHeight="1" x14ac:dyDescent="0.25">
      <c r="B66" s="88" t="s">
        <v>180</v>
      </c>
      <c r="C66" s="89">
        <v>60</v>
      </c>
      <c r="D66" s="88" t="s">
        <v>181</v>
      </c>
      <c r="E66" s="104">
        <f>EDATE(E5,60)</f>
        <v>45658</v>
      </c>
      <c r="F66" s="103">
        <f t="shared" si="1"/>
        <v>31</v>
      </c>
      <c r="G66" s="97"/>
      <c r="H66" s="90"/>
    </row>
    <row r="67" spans="2:8" ht="30" customHeight="1" x14ac:dyDescent="0.25">
      <c r="B67" s="85" t="s">
        <v>180</v>
      </c>
      <c r="C67" s="86">
        <v>61</v>
      </c>
      <c r="D67" s="85" t="s">
        <v>181</v>
      </c>
      <c r="E67" s="100">
        <f>EDATE(E5,61)</f>
        <v>45689</v>
      </c>
      <c r="F67" s="101">
        <f t="shared" si="1"/>
        <v>31</v>
      </c>
      <c r="G67" s="92"/>
      <c r="H67" s="87"/>
    </row>
    <row r="68" spans="2:8" ht="30" customHeight="1" x14ac:dyDescent="0.25">
      <c r="B68" s="88" t="s">
        <v>180</v>
      </c>
      <c r="C68" s="89">
        <v>62</v>
      </c>
      <c r="D68" s="88" t="s">
        <v>181</v>
      </c>
      <c r="E68" s="104">
        <f>EDATE(E5,62)</f>
        <v>45717</v>
      </c>
      <c r="F68" s="103">
        <f t="shared" si="1"/>
        <v>31</v>
      </c>
      <c r="G68" s="97"/>
      <c r="H68" s="90"/>
    </row>
    <row r="69" spans="2:8" ht="30" customHeight="1" x14ac:dyDescent="0.25">
      <c r="B69" s="85" t="s">
        <v>180</v>
      </c>
      <c r="C69" s="86">
        <v>63</v>
      </c>
      <c r="D69" s="85" t="s">
        <v>181</v>
      </c>
      <c r="E69" s="100">
        <f>EDATE(E5,63)</f>
        <v>45748</v>
      </c>
      <c r="F69" s="101">
        <f t="shared" si="1"/>
        <v>31</v>
      </c>
      <c r="G69" s="92"/>
      <c r="H69" s="87"/>
    </row>
    <row r="70" spans="2:8" ht="30" customHeight="1" x14ac:dyDescent="0.25">
      <c r="B70" s="88" t="s">
        <v>180</v>
      </c>
      <c r="C70" s="89">
        <v>64</v>
      </c>
      <c r="D70" s="88" t="s">
        <v>181</v>
      </c>
      <c r="E70" s="104">
        <f>EDATE(E5,64)</f>
        <v>45778</v>
      </c>
      <c r="F70" s="103">
        <f t="shared" si="1"/>
        <v>31</v>
      </c>
      <c r="G70" s="97"/>
      <c r="H70" s="90"/>
    </row>
    <row r="71" spans="2:8" ht="30" customHeight="1" x14ac:dyDescent="0.25">
      <c r="B71" s="85" t="s">
        <v>180</v>
      </c>
      <c r="C71" s="86">
        <v>65</v>
      </c>
      <c r="D71" s="85" t="s">
        <v>181</v>
      </c>
      <c r="E71" s="100">
        <f>EDATE(E5,65)</f>
        <v>45809</v>
      </c>
      <c r="F71" s="101">
        <f t="shared" si="1"/>
        <v>31</v>
      </c>
      <c r="G71" s="92"/>
      <c r="H71" s="87"/>
    </row>
    <row r="72" spans="2:8" ht="30" customHeight="1" x14ac:dyDescent="0.25">
      <c r="B72" s="88" t="s">
        <v>180</v>
      </c>
      <c r="C72" s="89">
        <v>66</v>
      </c>
      <c r="D72" s="88" t="s">
        <v>181</v>
      </c>
      <c r="E72" s="104">
        <f>EDATE(E5,66)</f>
        <v>45839</v>
      </c>
      <c r="F72" s="103">
        <f t="shared" ref="F72:F78" si="2">EDATE(G71,1)</f>
        <v>31</v>
      </c>
      <c r="G72" s="97"/>
      <c r="H72" s="90"/>
    </row>
    <row r="73" spans="2:8" ht="30" customHeight="1" x14ac:dyDescent="0.25">
      <c r="B73" s="85" t="s">
        <v>180</v>
      </c>
      <c r="C73" s="86">
        <v>67</v>
      </c>
      <c r="D73" s="85" t="s">
        <v>181</v>
      </c>
      <c r="E73" s="100">
        <f>EDATE(E5,67)</f>
        <v>45870</v>
      </c>
      <c r="F73" s="101">
        <f t="shared" si="2"/>
        <v>31</v>
      </c>
      <c r="G73" s="92"/>
      <c r="H73" s="87"/>
    </row>
    <row r="74" spans="2:8" ht="30" customHeight="1" x14ac:dyDescent="0.25">
      <c r="B74" s="88" t="s">
        <v>180</v>
      </c>
      <c r="C74" s="89">
        <v>68</v>
      </c>
      <c r="D74" s="88" t="s">
        <v>181</v>
      </c>
      <c r="E74" s="104">
        <f>EDATE(E5,68)</f>
        <v>45901</v>
      </c>
      <c r="F74" s="103">
        <f t="shared" si="2"/>
        <v>31</v>
      </c>
      <c r="G74" s="97"/>
      <c r="H74" s="90"/>
    </row>
    <row r="75" spans="2:8" ht="30" customHeight="1" x14ac:dyDescent="0.25">
      <c r="B75" s="85" t="s">
        <v>180</v>
      </c>
      <c r="C75" s="86">
        <v>69</v>
      </c>
      <c r="D75" s="85" t="s">
        <v>181</v>
      </c>
      <c r="E75" s="100">
        <f>EDATE(E5,69)</f>
        <v>45931</v>
      </c>
      <c r="F75" s="101">
        <f t="shared" si="2"/>
        <v>31</v>
      </c>
      <c r="G75" s="92"/>
      <c r="H75" s="87"/>
    </row>
    <row r="76" spans="2:8" ht="30" customHeight="1" x14ac:dyDescent="0.25">
      <c r="B76" s="88" t="s">
        <v>180</v>
      </c>
      <c r="C76" s="89">
        <v>70</v>
      </c>
      <c r="D76" s="88" t="s">
        <v>181</v>
      </c>
      <c r="E76" s="104">
        <f>EDATE(E5,70)</f>
        <v>45962</v>
      </c>
      <c r="F76" s="103">
        <f t="shared" si="2"/>
        <v>31</v>
      </c>
      <c r="G76" s="97"/>
      <c r="H76" s="90"/>
    </row>
    <row r="77" spans="2:8" ht="30" customHeight="1" x14ac:dyDescent="0.25">
      <c r="B77" s="85" t="s">
        <v>180</v>
      </c>
      <c r="C77" s="86">
        <v>71</v>
      </c>
      <c r="D77" s="85" t="s">
        <v>181</v>
      </c>
      <c r="E77" s="100">
        <f>EDATE(E5,71)</f>
        <v>45992</v>
      </c>
      <c r="F77" s="101">
        <f t="shared" si="2"/>
        <v>31</v>
      </c>
      <c r="G77" s="92"/>
      <c r="H77" s="87"/>
    </row>
    <row r="78" spans="2:8" ht="30" customHeight="1" x14ac:dyDescent="0.25">
      <c r="B78" s="88" t="s">
        <v>180</v>
      </c>
      <c r="C78" s="89">
        <v>72</v>
      </c>
      <c r="D78" s="88" t="s">
        <v>181</v>
      </c>
      <c r="E78" s="104">
        <f>EDATE(E5,72)</f>
        <v>46023</v>
      </c>
      <c r="F78" s="103">
        <f t="shared" si="2"/>
        <v>31</v>
      </c>
      <c r="G78" s="97"/>
      <c r="H78" s="90"/>
    </row>
    <row r="79" spans="2:8" ht="23.25" x14ac:dyDescent="0.35">
      <c r="E79" s="95"/>
      <c r="F79" s="95"/>
      <c r="G79" s="91"/>
      <c r="H79" s="91"/>
    </row>
    <row r="80" spans="2:8" ht="23.25" x14ac:dyDescent="0.35">
      <c r="E80" s="95"/>
      <c r="F80" s="95"/>
      <c r="G80" s="91"/>
      <c r="H80" s="91"/>
    </row>
    <row r="81" spans="5:8" ht="23.25" x14ac:dyDescent="0.35">
      <c r="E81" s="95"/>
      <c r="F81" s="98"/>
      <c r="G81" s="91"/>
      <c r="H81" s="91"/>
    </row>
    <row r="82" spans="5:8" ht="23.25" x14ac:dyDescent="0.35">
      <c r="E82" s="95"/>
      <c r="F82" s="98"/>
      <c r="G82" s="91"/>
      <c r="H82" s="91"/>
    </row>
    <row r="83" spans="5:8" ht="23.25" x14ac:dyDescent="0.35">
      <c r="E83" s="95"/>
      <c r="F83" s="98"/>
      <c r="G83" s="91"/>
      <c r="H83" s="91"/>
    </row>
    <row r="84" spans="5:8" ht="23.25" x14ac:dyDescent="0.35">
      <c r="E84" s="95"/>
      <c r="F84" s="98"/>
      <c r="G84" s="91"/>
      <c r="H84" s="91"/>
    </row>
    <row r="85" spans="5:8" ht="23.25" x14ac:dyDescent="0.35">
      <c r="E85" s="95"/>
      <c r="F85" s="98"/>
      <c r="G85" s="91"/>
      <c r="H85" s="91"/>
    </row>
    <row r="86" spans="5:8" ht="23.25" x14ac:dyDescent="0.35">
      <c r="E86" s="95"/>
      <c r="F86" s="98"/>
      <c r="G86" s="91"/>
      <c r="H86" s="91"/>
    </row>
    <row r="87" spans="5:8" ht="23.25" x14ac:dyDescent="0.35">
      <c r="E87" s="95"/>
      <c r="F87" s="98"/>
      <c r="G87" s="91"/>
      <c r="H87" s="91"/>
    </row>
    <row r="88" spans="5:8" ht="23.25" x14ac:dyDescent="0.35">
      <c r="E88" s="95"/>
      <c r="F88" s="98"/>
      <c r="G88" s="91"/>
      <c r="H88" s="91"/>
    </row>
    <row r="89" spans="5:8" ht="23.25" x14ac:dyDescent="0.35">
      <c r="E89" s="95"/>
      <c r="F89" s="98"/>
      <c r="G89" s="91"/>
      <c r="H89" s="91"/>
    </row>
    <row r="90" spans="5:8" ht="23.25" x14ac:dyDescent="0.35">
      <c r="E90" s="95"/>
      <c r="F90" s="98"/>
      <c r="G90" s="91"/>
      <c r="H90" s="91"/>
    </row>
    <row r="91" spans="5:8" ht="23.25" x14ac:dyDescent="0.35">
      <c r="E91" s="95"/>
      <c r="F91" s="98"/>
      <c r="G91" s="91"/>
      <c r="H91" s="91"/>
    </row>
    <row r="92" spans="5:8" ht="23.25" x14ac:dyDescent="0.35">
      <c r="E92" s="95"/>
      <c r="F92" s="98"/>
      <c r="G92" s="91"/>
      <c r="H92" s="91"/>
    </row>
    <row r="93" spans="5:8" ht="23.25" x14ac:dyDescent="0.35">
      <c r="E93" s="95"/>
      <c r="F93" s="98"/>
      <c r="G93" s="91"/>
      <c r="H93" s="91"/>
    </row>
    <row r="94" spans="5:8" ht="23.25" x14ac:dyDescent="0.35">
      <c r="E94" s="95"/>
      <c r="F94" s="98"/>
      <c r="G94" s="91"/>
      <c r="H94" s="91"/>
    </row>
    <row r="95" spans="5:8" ht="23.25" x14ac:dyDescent="0.35">
      <c r="E95" s="95"/>
      <c r="F95" s="98"/>
      <c r="G95" s="91"/>
      <c r="H95" s="91"/>
    </row>
    <row r="96" spans="5:8" ht="23.25" x14ac:dyDescent="0.35">
      <c r="E96" s="95"/>
      <c r="F96" s="98"/>
      <c r="G96" s="91"/>
      <c r="H96" s="91"/>
    </row>
    <row r="97" spans="5:8" ht="23.25" x14ac:dyDescent="0.35">
      <c r="E97" s="95"/>
      <c r="F97" s="98"/>
      <c r="G97" s="91"/>
      <c r="H97" s="91"/>
    </row>
    <row r="98" spans="5:8" ht="23.25" x14ac:dyDescent="0.35">
      <c r="E98" s="95"/>
      <c r="F98" s="98"/>
      <c r="G98" s="91"/>
      <c r="H98" s="91"/>
    </row>
    <row r="99" spans="5:8" ht="23.25" x14ac:dyDescent="0.35">
      <c r="E99" s="95"/>
      <c r="F99" s="98"/>
      <c r="G99" s="91"/>
      <c r="H99" s="91"/>
    </row>
    <row r="100" spans="5:8" ht="23.25" x14ac:dyDescent="0.35">
      <c r="E100" s="95"/>
      <c r="F100" s="98"/>
      <c r="G100" s="91"/>
      <c r="H100" s="91"/>
    </row>
    <row r="101" spans="5:8" ht="23.25" x14ac:dyDescent="0.35">
      <c r="E101" s="95"/>
      <c r="F101" s="98"/>
      <c r="G101" s="91"/>
      <c r="H101" s="91"/>
    </row>
    <row r="102" spans="5:8" ht="23.25" x14ac:dyDescent="0.35">
      <c r="E102" s="95"/>
      <c r="F102" s="98"/>
      <c r="G102" s="91"/>
      <c r="H102" s="91"/>
    </row>
    <row r="103" spans="5:8" ht="23.25" x14ac:dyDescent="0.35">
      <c r="E103" s="95"/>
      <c r="F103" s="98"/>
      <c r="G103" s="91"/>
      <c r="H103" s="91"/>
    </row>
    <row r="104" spans="5:8" ht="23.25" x14ac:dyDescent="0.35">
      <c r="E104" s="95"/>
      <c r="F104" s="98"/>
      <c r="G104" s="91"/>
      <c r="H104" s="91"/>
    </row>
    <row r="105" spans="5:8" ht="23.25" x14ac:dyDescent="0.35">
      <c r="E105" s="95"/>
      <c r="F105" s="98"/>
      <c r="G105" s="91"/>
      <c r="H105" s="91"/>
    </row>
    <row r="106" spans="5:8" ht="23.25" x14ac:dyDescent="0.35">
      <c r="E106" s="95"/>
      <c r="F106" s="98"/>
      <c r="G106" s="91"/>
      <c r="H106" s="91"/>
    </row>
    <row r="107" spans="5:8" ht="23.25" x14ac:dyDescent="0.35">
      <c r="E107" s="95"/>
      <c r="F107" s="98"/>
      <c r="G107" s="91"/>
      <c r="H107" s="91"/>
    </row>
    <row r="108" spans="5:8" ht="23.25" x14ac:dyDescent="0.35">
      <c r="E108" s="95"/>
      <c r="F108" s="98"/>
      <c r="G108" s="91"/>
      <c r="H108" s="91"/>
    </row>
    <row r="109" spans="5:8" ht="23.25" x14ac:dyDescent="0.35">
      <c r="E109" s="95"/>
      <c r="F109" s="98"/>
      <c r="G109" s="91"/>
      <c r="H109" s="91"/>
    </row>
    <row r="110" spans="5:8" ht="23.25" x14ac:dyDescent="0.35">
      <c r="E110" s="95"/>
      <c r="F110" s="98"/>
      <c r="G110" s="91"/>
      <c r="H110" s="91"/>
    </row>
    <row r="111" spans="5:8" ht="23.25" x14ac:dyDescent="0.35">
      <c r="E111" s="95"/>
      <c r="F111" s="98"/>
      <c r="G111" s="91"/>
      <c r="H111" s="91"/>
    </row>
    <row r="112" spans="5:8" ht="23.25" x14ac:dyDescent="0.35">
      <c r="E112" s="95"/>
      <c r="F112" s="98"/>
      <c r="G112" s="91"/>
      <c r="H112" s="91"/>
    </row>
    <row r="113" spans="5:8" ht="23.25" x14ac:dyDescent="0.35">
      <c r="E113" s="95"/>
      <c r="F113" s="98"/>
      <c r="G113" s="91"/>
      <c r="H113" s="91"/>
    </row>
    <row r="114" spans="5:8" ht="23.25" x14ac:dyDescent="0.35">
      <c r="E114" s="95"/>
      <c r="F114" s="98"/>
      <c r="G114" s="91"/>
      <c r="H114" s="91"/>
    </row>
    <row r="115" spans="5:8" ht="23.25" x14ac:dyDescent="0.35">
      <c r="E115" s="95"/>
      <c r="F115" s="98"/>
      <c r="G115" s="91"/>
      <c r="H115" s="91"/>
    </row>
    <row r="116" spans="5:8" ht="23.25" x14ac:dyDescent="0.35">
      <c r="E116" s="95"/>
      <c r="F116" s="98"/>
      <c r="G116" s="91"/>
      <c r="H116" s="91"/>
    </row>
    <row r="117" spans="5:8" ht="23.25" x14ac:dyDescent="0.35">
      <c r="E117" s="95"/>
      <c r="F117" s="98"/>
      <c r="G117" s="91"/>
      <c r="H117" s="91"/>
    </row>
    <row r="118" spans="5:8" ht="23.25" x14ac:dyDescent="0.35">
      <c r="E118" s="95"/>
      <c r="F118" s="98"/>
      <c r="G118" s="91"/>
      <c r="H118" s="91"/>
    </row>
    <row r="119" spans="5:8" ht="23.25" x14ac:dyDescent="0.35">
      <c r="E119" s="95"/>
      <c r="F119" s="98"/>
      <c r="G119" s="91"/>
      <c r="H119" s="91"/>
    </row>
    <row r="120" spans="5:8" ht="23.25" x14ac:dyDescent="0.35">
      <c r="E120" s="95"/>
      <c r="F120" s="98"/>
      <c r="G120" s="91"/>
      <c r="H120" s="91"/>
    </row>
    <row r="121" spans="5:8" ht="23.25" x14ac:dyDescent="0.35">
      <c r="E121" s="95"/>
      <c r="F121" s="98"/>
      <c r="G121" s="91"/>
      <c r="H121" s="91"/>
    </row>
    <row r="122" spans="5:8" ht="23.25" x14ac:dyDescent="0.35">
      <c r="E122" s="95"/>
      <c r="F122" s="98"/>
      <c r="G122" s="91"/>
      <c r="H122" s="91"/>
    </row>
    <row r="123" spans="5:8" ht="23.25" x14ac:dyDescent="0.35">
      <c r="E123" s="95"/>
      <c r="F123" s="98"/>
      <c r="G123" s="91"/>
      <c r="H123" s="91"/>
    </row>
    <row r="124" spans="5:8" ht="23.25" x14ac:dyDescent="0.35">
      <c r="E124" s="95"/>
      <c r="F124" s="98"/>
      <c r="G124" s="91"/>
      <c r="H124" s="91"/>
    </row>
    <row r="125" spans="5:8" ht="23.25" x14ac:dyDescent="0.35">
      <c r="E125" s="95"/>
      <c r="F125" s="98"/>
      <c r="G125" s="91"/>
      <c r="H125" s="91"/>
    </row>
    <row r="126" spans="5:8" ht="23.25" x14ac:dyDescent="0.35">
      <c r="E126" s="95"/>
      <c r="F126" s="98"/>
      <c r="G126" s="91"/>
      <c r="H126" s="91"/>
    </row>
    <row r="127" spans="5:8" ht="23.25" x14ac:dyDescent="0.35">
      <c r="E127" s="95"/>
      <c r="F127" s="98"/>
      <c r="G127" s="91"/>
      <c r="H127" s="91"/>
    </row>
    <row r="128" spans="5:8" ht="23.25" x14ac:dyDescent="0.35">
      <c r="E128" s="95"/>
      <c r="F128" s="98"/>
      <c r="G128" s="91"/>
      <c r="H128" s="91"/>
    </row>
    <row r="129" spans="5:8" ht="23.25" x14ac:dyDescent="0.35">
      <c r="E129" s="95"/>
      <c r="F129" s="98"/>
      <c r="G129" s="91"/>
      <c r="H129" s="91"/>
    </row>
    <row r="130" spans="5:8" ht="23.25" x14ac:dyDescent="0.35">
      <c r="E130" s="95"/>
      <c r="F130" s="98"/>
      <c r="G130" s="91"/>
      <c r="H130" s="91"/>
    </row>
    <row r="131" spans="5:8" ht="23.25" x14ac:dyDescent="0.35">
      <c r="E131" s="95"/>
      <c r="F131" s="98"/>
      <c r="G131" s="91"/>
      <c r="H131" s="91"/>
    </row>
    <row r="132" spans="5:8" ht="23.25" x14ac:dyDescent="0.35">
      <c r="E132" s="95"/>
      <c r="F132" s="98"/>
      <c r="G132" s="91"/>
      <c r="H132" s="91"/>
    </row>
    <row r="133" spans="5:8" ht="23.25" x14ac:dyDescent="0.35">
      <c r="E133" s="95"/>
      <c r="F133" s="98"/>
      <c r="G133" s="91"/>
      <c r="H133" s="91"/>
    </row>
    <row r="134" spans="5:8" ht="23.25" x14ac:dyDescent="0.35">
      <c r="E134" s="95"/>
      <c r="F134" s="98"/>
      <c r="G134" s="91"/>
      <c r="H134" s="91"/>
    </row>
    <row r="135" spans="5:8" ht="23.25" x14ac:dyDescent="0.35">
      <c r="E135" s="95"/>
      <c r="F135" s="98"/>
      <c r="G135" s="91"/>
      <c r="H135" s="91"/>
    </row>
    <row r="136" spans="5:8" ht="23.25" x14ac:dyDescent="0.35">
      <c r="E136" s="95"/>
      <c r="F136" s="98"/>
      <c r="G136" s="91"/>
      <c r="H136" s="91"/>
    </row>
    <row r="137" spans="5:8" ht="23.25" x14ac:dyDescent="0.35">
      <c r="E137" s="95"/>
      <c r="F137" s="98"/>
      <c r="G137" s="91"/>
      <c r="H137" s="91"/>
    </row>
    <row r="138" spans="5:8" ht="23.25" x14ac:dyDescent="0.35">
      <c r="E138" s="95"/>
      <c r="F138" s="98"/>
      <c r="G138" s="91"/>
      <c r="H138" s="91"/>
    </row>
    <row r="139" spans="5:8" ht="23.25" x14ac:dyDescent="0.35">
      <c r="E139" s="95"/>
      <c r="F139" s="98"/>
      <c r="G139" s="91"/>
      <c r="H139" s="91"/>
    </row>
    <row r="140" spans="5:8" ht="23.25" x14ac:dyDescent="0.35">
      <c r="E140" s="95"/>
      <c r="F140" s="98"/>
      <c r="G140" s="91"/>
      <c r="H140" s="91"/>
    </row>
    <row r="141" spans="5:8" ht="23.25" x14ac:dyDescent="0.35">
      <c r="E141" s="95"/>
      <c r="F141" s="98"/>
      <c r="G141" s="91"/>
      <c r="H141" s="91"/>
    </row>
    <row r="142" spans="5:8" ht="23.25" x14ac:dyDescent="0.35">
      <c r="E142" s="95"/>
      <c r="F142" s="98"/>
      <c r="G142" s="91"/>
      <c r="H142" s="91"/>
    </row>
    <row r="143" spans="5:8" ht="23.25" x14ac:dyDescent="0.35">
      <c r="E143" s="95"/>
      <c r="F143" s="98"/>
      <c r="G143" s="91"/>
      <c r="H143" s="91"/>
    </row>
    <row r="144" spans="5:8" ht="23.25" x14ac:dyDescent="0.35">
      <c r="E144" s="95"/>
      <c r="F144" s="98"/>
      <c r="G144" s="91"/>
      <c r="H144" s="91"/>
    </row>
    <row r="145" spans="5:8" ht="23.25" x14ac:dyDescent="0.35">
      <c r="E145" s="95"/>
      <c r="F145" s="98"/>
      <c r="G145" s="91"/>
      <c r="H145" s="91"/>
    </row>
    <row r="146" spans="5:8" ht="23.25" x14ac:dyDescent="0.35">
      <c r="E146" s="95"/>
      <c r="F146" s="98"/>
      <c r="G146" s="91"/>
      <c r="H146" s="91"/>
    </row>
    <row r="147" spans="5:8" ht="23.25" x14ac:dyDescent="0.35">
      <c r="E147" s="95"/>
      <c r="F147" s="98"/>
      <c r="G147" s="91"/>
      <c r="H147" s="91"/>
    </row>
    <row r="148" spans="5:8" ht="23.25" x14ac:dyDescent="0.35">
      <c r="E148" s="95"/>
      <c r="F148" s="98"/>
      <c r="G148" s="91"/>
      <c r="H148" s="91"/>
    </row>
    <row r="149" spans="5:8" ht="23.25" x14ac:dyDescent="0.35">
      <c r="E149" s="95"/>
      <c r="F149" s="98"/>
      <c r="G149" s="91"/>
      <c r="H149" s="91"/>
    </row>
    <row r="150" spans="5:8" ht="23.25" x14ac:dyDescent="0.35">
      <c r="E150" s="95"/>
      <c r="F150" s="98"/>
      <c r="G150" s="91"/>
      <c r="H150" s="91"/>
    </row>
    <row r="151" spans="5:8" ht="23.25" x14ac:dyDescent="0.35">
      <c r="E151" s="95"/>
      <c r="F151" s="98"/>
      <c r="G151" s="91"/>
      <c r="H151" s="91"/>
    </row>
    <row r="152" spans="5:8" ht="23.25" x14ac:dyDescent="0.35">
      <c r="E152" s="95"/>
      <c r="F152" s="98"/>
      <c r="G152" s="91"/>
      <c r="H152" s="91"/>
    </row>
    <row r="153" spans="5:8" ht="23.25" x14ac:dyDescent="0.35">
      <c r="E153" s="95"/>
      <c r="F153" s="98"/>
      <c r="G153" s="91"/>
      <c r="H153" s="91"/>
    </row>
    <row r="154" spans="5:8" ht="23.25" x14ac:dyDescent="0.35">
      <c r="E154" s="95"/>
      <c r="F154" s="98"/>
      <c r="G154" s="91"/>
      <c r="H154" s="91"/>
    </row>
    <row r="155" spans="5:8" ht="23.25" x14ac:dyDescent="0.35">
      <c r="E155" s="95"/>
      <c r="F155" s="98"/>
      <c r="G155" s="91"/>
      <c r="H155" s="91"/>
    </row>
    <row r="156" spans="5:8" ht="23.25" x14ac:dyDescent="0.35">
      <c r="E156" s="95"/>
      <c r="F156" s="98"/>
      <c r="G156" s="91"/>
      <c r="H156" s="91"/>
    </row>
    <row r="157" spans="5:8" ht="23.25" x14ac:dyDescent="0.35">
      <c r="E157" s="95"/>
      <c r="F157" s="98"/>
      <c r="G157" s="91"/>
      <c r="H157" s="91"/>
    </row>
    <row r="158" spans="5:8" ht="23.25" x14ac:dyDescent="0.35">
      <c r="E158" s="95"/>
      <c r="F158" s="98"/>
      <c r="G158" s="91"/>
      <c r="H158" s="91"/>
    </row>
    <row r="159" spans="5:8" ht="23.25" x14ac:dyDescent="0.35">
      <c r="E159" s="95"/>
      <c r="F159" s="98"/>
      <c r="G159" s="91"/>
      <c r="H159" s="91"/>
    </row>
    <row r="160" spans="5:8" ht="23.25" x14ac:dyDescent="0.35">
      <c r="E160" s="95"/>
      <c r="F160" s="98"/>
      <c r="G160" s="91"/>
      <c r="H160" s="91"/>
    </row>
    <row r="161" spans="5:8" ht="23.25" x14ac:dyDescent="0.35">
      <c r="E161" s="95"/>
      <c r="F161" s="98"/>
      <c r="G161" s="91"/>
      <c r="H161" s="91"/>
    </row>
    <row r="162" spans="5:8" ht="23.25" x14ac:dyDescent="0.35">
      <c r="E162" s="95"/>
      <c r="F162" s="98"/>
      <c r="G162" s="91"/>
      <c r="H162" s="91"/>
    </row>
    <row r="163" spans="5:8" ht="23.25" x14ac:dyDescent="0.35">
      <c r="E163" s="95"/>
      <c r="F163" s="98"/>
      <c r="G163" s="91"/>
      <c r="H163" s="91"/>
    </row>
    <row r="164" spans="5:8" ht="23.25" x14ac:dyDescent="0.35">
      <c r="E164" s="95"/>
      <c r="F164" s="98"/>
      <c r="G164" s="91"/>
      <c r="H164" s="91"/>
    </row>
    <row r="165" spans="5:8" ht="23.25" x14ac:dyDescent="0.35">
      <c r="E165" s="95"/>
      <c r="F165" s="98"/>
      <c r="G165" s="91"/>
      <c r="H165" s="91"/>
    </row>
    <row r="166" spans="5:8" ht="23.25" x14ac:dyDescent="0.35">
      <c r="E166" s="95"/>
      <c r="F166" s="98"/>
      <c r="G166" s="91"/>
      <c r="H166" s="91"/>
    </row>
    <row r="167" spans="5:8" ht="23.25" x14ac:dyDescent="0.35">
      <c r="E167" s="95"/>
      <c r="F167" s="98"/>
      <c r="G167" s="91"/>
      <c r="H167" s="91"/>
    </row>
    <row r="168" spans="5:8" ht="23.25" x14ac:dyDescent="0.35">
      <c r="E168" s="95"/>
      <c r="F168" s="98"/>
      <c r="G168" s="91"/>
      <c r="H168" s="91"/>
    </row>
    <row r="169" spans="5:8" ht="23.25" x14ac:dyDescent="0.35">
      <c r="E169" s="95"/>
      <c r="F169" s="98"/>
      <c r="G169" s="91"/>
      <c r="H169" s="91"/>
    </row>
    <row r="170" spans="5:8" ht="23.25" x14ac:dyDescent="0.35">
      <c r="E170" s="95"/>
      <c r="F170" s="98"/>
      <c r="G170" s="91"/>
      <c r="H170" s="91"/>
    </row>
    <row r="171" spans="5:8" ht="23.25" x14ac:dyDescent="0.35">
      <c r="E171" s="95"/>
      <c r="F171" s="98"/>
      <c r="G171" s="91"/>
      <c r="H171" s="91"/>
    </row>
    <row r="172" spans="5:8" ht="23.25" x14ac:dyDescent="0.35">
      <c r="E172" s="95"/>
      <c r="F172" s="98"/>
      <c r="G172" s="91"/>
      <c r="H172" s="91"/>
    </row>
    <row r="173" spans="5:8" ht="23.25" x14ac:dyDescent="0.35">
      <c r="E173" s="95"/>
      <c r="F173" s="98"/>
      <c r="G173" s="91"/>
      <c r="H173" s="91"/>
    </row>
    <row r="174" spans="5:8" ht="23.25" x14ac:dyDescent="0.35">
      <c r="E174" s="95"/>
      <c r="F174" s="98"/>
      <c r="G174" s="91"/>
      <c r="H174" s="91"/>
    </row>
    <row r="175" spans="5:8" ht="23.25" x14ac:dyDescent="0.35">
      <c r="E175" s="95"/>
      <c r="F175" s="98"/>
      <c r="G175" s="91"/>
      <c r="H175" s="91"/>
    </row>
    <row r="176" spans="5:8" ht="23.25" x14ac:dyDescent="0.35">
      <c r="E176" s="95"/>
      <c r="F176" s="98"/>
      <c r="G176" s="91"/>
      <c r="H176" s="91"/>
    </row>
    <row r="177" spans="5:8" ht="23.25" x14ac:dyDescent="0.35">
      <c r="E177" s="95"/>
      <c r="F177" s="98"/>
      <c r="G177" s="91"/>
      <c r="H177" s="91"/>
    </row>
    <row r="178" spans="5:8" ht="23.25" x14ac:dyDescent="0.35">
      <c r="E178" s="95"/>
      <c r="F178" s="98"/>
      <c r="G178" s="91"/>
      <c r="H178" s="91"/>
    </row>
    <row r="179" spans="5:8" ht="23.25" x14ac:dyDescent="0.35">
      <c r="E179" s="95"/>
      <c r="F179" s="98"/>
      <c r="G179" s="91"/>
      <c r="H179" s="91"/>
    </row>
    <row r="180" spans="5:8" ht="23.25" x14ac:dyDescent="0.35">
      <c r="E180" s="95"/>
      <c r="F180" s="98"/>
      <c r="G180" s="91"/>
      <c r="H180" s="91"/>
    </row>
    <row r="181" spans="5:8" ht="23.25" x14ac:dyDescent="0.35">
      <c r="E181" s="95"/>
      <c r="F181" s="98"/>
      <c r="G181" s="91"/>
      <c r="H181" s="91"/>
    </row>
    <row r="182" spans="5:8" ht="23.25" x14ac:dyDescent="0.35">
      <c r="E182" s="95"/>
      <c r="F182" s="98"/>
      <c r="G182" s="91"/>
      <c r="H182" s="91"/>
    </row>
    <row r="183" spans="5:8" ht="23.25" x14ac:dyDescent="0.35">
      <c r="E183" s="95"/>
      <c r="F183" s="98"/>
      <c r="G183" s="91"/>
      <c r="H183" s="91"/>
    </row>
    <row r="184" spans="5:8" ht="23.25" x14ac:dyDescent="0.35">
      <c r="E184" s="95"/>
      <c r="F184" s="98"/>
      <c r="G184" s="91"/>
      <c r="H184" s="91"/>
    </row>
    <row r="185" spans="5:8" ht="23.25" x14ac:dyDescent="0.35">
      <c r="E185" s="95"/>
      <c r="F185" s="98"/>
      <c r="G185" s="91"/>
      <c r="H185" s="91"/>
    </row>
    <row r="186" spans="5:8" ht="23.25" x14ac:dyDescent="0.35">
      <c r="E186" s="95"/>
      <c r="F186" s="98"/>
      <c r="G186" s="91"/>
      <c r="H186" s="91"/>
    </row>
    <row r="187" spans="5:8" ht="23.25" x14ac:dyDescent="0.35">
      <c r="E187" s="95"/>
      <c r="F187" s="98"/>
      <c r="G187" s="91"/>
      <c r="H187" s="91"/>
    </row>
    <row r="188" spans="5:8" ht="23.25" x14ac:dyDescent="0.35">
      <c r="E188" s="95"/>
      <c r="F188" s="98"/>
      <c r="G188" s="91"/>
      <c r="H188" s="91"/>
    </row>
    <row r="189" spans="5:8" ht="23.25" x14ac:dyDescent="0.35">
      <c r="E189" s="95"/>
      <c r="F189" s="98"/>
      <c r="G189" s="91"/>
      <c r="H189" s="91"/>
    </row>
    <row r="190" spans="5:8" ht="23.25" x14ac:dyDescent="0.35">
      <c r="E190" s="95"/>
      <c r="F190" s="98"/>
      <c r="G190" s="91"/>
      <c r="H190" s="91"/>
    </row>
    <row r="191" spans="5:8" ht="23.25" x14ac:dyDescent="0.35">
      <c r="E191" s="95"/>
      <c r="F191" s="98"/>
      <c r="G191" s="91"/>
      <c r="H191" s="91"/>
    </row>
    <row r="192" spans="5:8" ht="23.25" x14ac:dyDescent="0.35">
      <c r="E192" s="95"/>
      <c r="F192" s="98"/>
      <c r="G192" s="91"/>
      <c r="H192" s="91"/>
    </row>
    <row r="193" spans="5:8" ht="23.25" x14ac:dyDescent="0.35">
      <c r="E193" s="95"/>
      <c r="F193" s="98"/>
      <c r="G193" s="91"/>
      <c r="H193" s="91"/>
    </row>
    <row r="194" spans="5:8" ht="23.25" x14ac:dyDescent="0.35">
      <c r="E194" s="95"/>
      <c r="F194" s="98"/>
      <c r="G194" s="91"/>
      <c r="H194" s="91"/>
    </row>
    <row r="195" spans="5:8" ht="23.25" x14ac:dyDescent="0.35">
      <c r="E195" s="95"/>
      <c r="F195" s="98"/>
      <c r="G195" s="91"/>
      <c r="H195" s="91"/>
    </row>
    <row r="196" spans="5:8" ht="23.25" x14ac:dyDescent="0.35">
      <c r="E196" s="95"/>
      <c r="F196" s="98"/>
      <c r="G196" s="91"/>
      <c r="H196" s="91"/>
    </row>
    <row r="197" spans="5:8" ht="23.25" x14ac:dyDescent="0.35">
      <c r="E197" s="95"/>
      <c r="F197" s="98"/>
      <c r="G197" s="91"/>
      <c r="H197" s="91"/>
    </row>
    <row r="198" spans="5:8" ht="23.25" x14ac:dyDescent="0.35">
      <c r="E198" s="95"/>
      <c r="F198" s="98"/>
      <c r="G198" s="91"/>
      <c r="H198" s="91"/>
    </row>
    <row r="199" spans="5:8" ht="23.25" x14ac:dyDescent="0.35">
      <c r="E199" s="95"/>
      <c r="F199" s="98"/>
      <c r="G199" s="91"/>
      <c r="H199" s="91"/>
    </row>
    <row r="200" spans="5:8" ht="23.25" x14ac:dyDescent="0.35">
      <c r="E200" s="95"/>
      <c r="F200" s="98"/>
      <c r="G200" s="91"/>
      <c r="H200" s="91"/>
    </row>
    <row r="201" spans="5:8" ht="23.25" x14ac:dyDescent="0.35">
      <c r="E201" s="95"/>
      <c r="F201" s="98"/>
      <c r="G201" s="91"/>
      <c r="H201" s="91"/>
    </row>
    <row r="202" spans="5:8" ht="23.25" x14ac:dyDescent="0.35">
      <c r="E202" s="95"/>
      <c r="F202" s="98"/>
      <c r="G202" s="91"/>
      <c r="H202" s="91"/>
    </row>
    <row r="203" spans="5:8" ht="23.25" x14ac:dyDescent="0.35">
      <c r="E203" s="95"/>
      <c r="F203" s="98"/>
      <c r="G203" s="91"/>
      <c r="H203" s="91"/>
    </row>
    <row r="204" spans="5:8" ht="23.25" x14ac:dyDescent="0.35">
      <c r="E204" s="95"/>
      <c r="F204" s="98"/>
      <c r="G204" s="91"/>
      <c r="H204" s="91"/>
    </row>
    <row r="205" spans="5:8" ht="23.25" x14ac:dyDescent="0.35">
      <c r="E205" s="95"/>
      <c r="F205" s="98"/>
      <c r="G205" s="91"/>
      <c r="H205" s="91"/>
    </row>
  </sheetData>
  <sheetProtection sheet="1" formatCells="0"/>
  <mergeCells count="10">
    <mergeCell ref="B6:D6"/>
    <mergeCell ref="B5:D5"/>
    <mergeCell ref="K7:O11"/>
    <mergeCell ref="J7:J11"/>
    <mergeCell ref="B2:D2"/>
    <mergeCell ref="E2:G2"/>
    <mergeCell ref="B3:E3"/>
    <mergeCell ref="F3:H3"/>
    <mergeCell ref="B4:E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I49"/>
  <sheetViews>
    <sheetView workbookViewId="0">
      <pane ySplit="2" topLeftCell="A3" activePane="bottomLeft" state="frozen"/>
      <selection pane="bottomLeft" sqref="A1:XFD1048576"/>
    </sheetView>
  </sheetViews>
  <sheetFormatPr defaultColWidth="8.85546875" defaultRowHeight="14.25" x14ac:dyDescent="0.2"/>
  <cols>
    <col min="1" max="1" width="3.140625" style="1" bestFit="1" customWidth="1"/>
    <col min="2" max="2" width="10.85546875" style="1" customWidth="1"/>
    <col min="3" max="3" width="23.85546875" style="1" customWidth="1"/>
    <col min="4" max="4" width="10.85546875" style="1" customWidth="1"/>
    <col min="5" max="5" width="23.85546875" style="1" customWidth="1"/>
    <col min="6" max="6" width="4.85546875" style="1" bestFit="1" customWidth="1"/>
    <col min="7" max="7" width="4.85546875" style="1" customWidth="1"/>
    <col min="8" max="8" width="8.42578125" style="1" bestFit="1" customWidth="1"/>
    <col min="9" max="9" width="4.85546875" style="1" customWidth="1"/>
    <col min="10" max="10" width="17.85546875" style="1" customWidth="1"/>
    <col min="11" max="16384" width="8.85546875" style="1"/>
  </cols>
  <sheetData>
    <row r="1" spans="1:9" x14ac:dyDescent="0.2">
      <c r="A1" s="3"/>
      <c r="B1" s="4" t="s">
        <v>5</v>
      </c>
      <c r="C1" s="35"/>
      <c r="D1" s="4" t="s">
        <v>6</v>
      </c>
      <c r="E1" s="36"/>
      <c r="F1" s="374" t="s">
        <v>4</v>
      </c>
      <c r="G1" s="375"/>
      <c r="H1" s="375"/>
      <c r="I1" s="376"/>
    </row>
    <row r="2" spans="1:9" ht="15" x14ac:dyDescent="0.25">
      <c r="A2" s="3"/>
      <c r="B2" s="372"/>
      <c r="C2" s="372"/>
      <c r="D2" s="372"/>
      <c r="E2" s="373"/>
      <c r="F2" s="5" t="s">
        <v>0</v>
      </c>
      <c r="G2" s="6" t="s">
        <v>1</v>
      </c>
      <c r="H2" s="6" t="s">
        <v>2</v>
      </c>
      <c r="I2" s="7" t="s">
        <v>9</v>
      </c>
    </row>
    <row r="3" spans="1:9" ht="20.25" x14ac:dyDescent="0.3">
      <c r="A3" s="377" t="s">
        <v>10</v>
      </c>
      <c r="B3" s="378"/>
      <c r="C3" s="378"/>
      <c r="D3" s="378"/>
      <c r="E3" s="378"/>
      <c r="F3" s="378"/>
      <c r="G3" s="378"/>
      <c r="H3" s="378"/>
      <c r="I3" s="379"/>
    </row>
    <row r="4" spans="1:9" ht="18" x14ac:dyDescent="0.25">
      <c r="A4" s="380" t="s">
        <v>63</v>
      </c>
      <c r="B4" s="381"/>
      <c r="C4" s="381"/>
      <c r="D4" s="381"/>
      <c r="E4" s="381"/>
      <c r="F4" s="381"/>
      <c r="G4" s="381"/>
      <c r="H4" s="381"/>
      <c r="I4" s="382"/>
    </row>
    <row r="5" spans="1:9" ht="111" customHeight="1" x14ac:dyDescent="0.2">
      <c r="A5" s="383" t="s">
        <v>60</v>
      </c>
      <c r="B5" s="384"/>
      <c r="C5" s="384"/>
      <c r="D5" s="384"/>
      <c r="E5" s="384"/>
      <c r="F5" s="384"/>
      <c r="G5" s="384"/>
      <c r="H5" s="384"/>
      <c r="I5" s="385"/>
    </row>
    <row r="6" spans="1:9" ht="15.75" x14ac:dyDescent="0.2">
      <c r="A6" s="32">
        <v>0</v>
      </c>
      <c r="B6" s="34" t="s">
        <v>5</v>
      </c>
      <c r="C6" s="37"/>
      <c r="D6" s="34" t="s">
        <v>6</v>
      </c>
      <c r="E6" s="37"/>
      <c r="F6" s="10" t="s">
        <v>4</v>
      </c>
      <c r="G6" s="11"/>
      <c r="H6" s="11"/>
      <c r="I6" s="2"/>
    </row>
    <row r="7" spans="1:9" ht="15" x14ac:dyDescent="0.25">
      <c r="A7" s="32">
        <v>0</v>
      </c>
      <c r="B7" s="372"/>
      <c r="C7" s="372"/>
      <c r="D7" s="372"/>
      <c r="E7" s="373"/>
      <c r="F7" s="5" t="s">
        <v>0</v>
      </c>
      <c r="G7" s="6" t="s">
        <v>1</v>
      </c>
      <c r="H7" s="6" t="s">
        <v>2</v>
      </c>
      <c r="I7" s="7" t="s">
        <v>3</v>
      </c>
    </row>
    <row r="8" spans="1:9" ht="50.1" customHeight="1" x14ac:dyDescent="0.2">
      <c r="A8" s="8">
        <v>1</v>
      </c>
      <c r="B8" s="362"/>
      <c r="C8" s="362"/>
      <c r="D8" s="362"/>
      <c r="E8" s="363"/>
      <c r="F8" s="29"/>
      <c r="G8" s="29"/>
      <c r="H8" s="29"/>
      <c r="I8" s="29">
        <v>1</v>
      </c>
    </row>
    <row r="9" spans="1:9" ht="50.1" customHeight="1" x14ac:dyDescent="0.2">
      <c r="A9" s="8">
        <v>2</v>
      </c>
      <c r="B9" s="362"/>
      <c r="C9" s="362"/>
      <c r="D9" s="362"/>
      <c r="E9" s="363"/>
      <c r="F9" s="29"/>
      <c r="G9" s="29"/>
      <c r="H9" s="29"/>
      <c r="I9" s="29">
        <v>1</v>
      </c>
    </row>
    <row r="10" spans="1:9" ht="50.1" customHeight="1" x14ac:dyDescent="0.2">
      <c r="A10" s="8">
        <v>3</v>
      </c>
      <c r="B10" s="362"/>
      <c r="C10" s="362"/>
      <c r="D10" s="362"/>
      <c r="E10" s="363"/>
      <c r="F10" s="29"/>
      <c r="G10" s="29"/>
      <c r="H10" s="29"/>
      <c r="I10" s="29">
        <v>1</v>
      </c>
    </row>
    <row r="11" spans="1:9" ht="50.1" customHeight="1" x14ac:dyDescent="0.2">
      <c r="A11" s="8">
        <v>4</v>
      </c>
      <c r="B11" s="362"/>
      <c r="C11" s="362"/>
      <c r="D11" s="362"/>
      <c r="E11" s="363"/>
      <c r="F11" s="29"/>
      <c r="G11" s="29"/>
      <c r="H11" s="29"/>
      <c r="I11" s="29">
        <v>1</v>
      </c>
    </row>
    <row r="12" spans="1:9" ht="50.1" customHeight="1" x14ac:dyDescent="0.2">
      <c r="A12" s="8">
        <v>5</v>
      </c>
      <c r="B12" s="362"/>
      <c r="C12" s="362"/>
      <c r="D12" s="362"/>
      <c r="E12" s="363"/>
      <c r="F12" s="29"/>
      <c r="G12" s="29"/>
      <c r="H12" s="29"/>
      <c r="I12" s="29">
        <v>1</v>
      </c>
    </row>
    <row r="13" spans="1:9" ht="50.1" customHeight="1" x14ac:dyDescent="0.2">
      <c r="A13" s="8">
        <v>6</v>
      </c>
      <c r="B13" s="362"/>
      <c r="C13" s="362"/>
      <c r="D13" s="362"/>
      <c r="E13" s="363"/>
      <c r="F13" s="29"/>
      <c r="G13" s="29"/>
      <c r="H13" s="29"/>
      <c r="I13" s="29">
        <v>1</v>
      </c>
    </row>
    <row r="14" spans="1:9" ht="50.1" customHeight="1" x14ac:dyDescent="0.2">
      <c r="A14" s="8">
        <v>7</v>
      </c>
      <c r="B14" s="362"/>
      <c r="C14" s="362"/>
      <c r="D14" s="362"/>
      <c r="E14" s="363"/>
      <c r="F14" s="29"/>
      <c r="G14" s="29"/>
      <c r="H14" s="29"/>
      <c r="I14" s="29">
        <v>1</v>
      </c>
    </row>
    <row r="15" spans="1:9" ht="50.1" customHeight="1" x14ac:dyDescent="0.2">
      <c r="A15" s="8">
        <v>8</v>
      </c>
      <c r="B15" s="362"/>
      <c r="C15" s="362"/>
      <c r="D15" s="362"/>
      <c r="E15" s="363"/>
      <c r="F15" s="29"/>
      <c r="G15" s="29"/>
      <c r="H15" s="29"/>
      <c r="I15" s="29">
        <v>1</v>
      </c>
    </row>
    <row r="16" spans="1:9" ht="50.1" customHeight="1" x14ac:dyDescent="0.2">
      <c r="A16" s="8">
        <v>9</v>
      </c>
      <c r="B16" s="362"/>
      <c r="C16" s="362"/>
      <c r="D16" s="362"/>
      <c r="E16" s="363"/>
      <c r="F16" s="29"/>
      <c r="G16" s="29"/>
      <c r="H16" s="29"/>
      <c r="I16" s="29">
        <v>1</v>
      </c>
    </row>
    <row r="17" spans="1:9" ht="50.1" customHeight="1" x14ac:dyDescent="0.2">
      <c r="A17" s="8">
        <v>10</v>
      </c>
      <c r="B17" s="362"/>
      <c r="C17" s="362"/>
      <c r="D17" s="362"/>
      <c r="E17" s="363"/>
      <c r="F17" s="29"/>
      <c r="G17" s="29"/>
      <c r="H17" s="29"/>
      <c r="I17" s="29">
        <v>1</v>
      </c>
    </row>
    <row r="18" spans="1:9" ht="50.1" customHeight="1" x14ac:dyDescent="0.2">
      <c r="A18" s="8">
        <v>11</v>
      </c>
      <c r="B18" s="362"/>
      <c r="C18" s="362"/>
      <c r="D18" s="362"/>
      <c r="E18" s="363"/>
      <c r="F18" s="29"/>
      <c r="G18" s="29"/>
      <c r="H18" s="29"/>
      <c r="I18" s="29">
        <v>1</v>
      </c>
    </row>
    <row r="19" spans="1:9" ht="50.1" customHeight="1" x14ac:dyDescent="0.2">
      <c r="A19" s="8">
        <v>12</v>
      </c>
      <c r="B19" s="362"/>
      <c r="C19" s="362"/>
      <c r="D19" s="362"/>
      <c r="E19" s="363"/>
      <c r="F19" s="29"/>
      <c r="G19" s="29"/>
      <c r="H19" s="29"/>
      <c r="I19" s="29">
        <v>1</v>
      </c>
    </row>
    <row r="20" spans="1:9" ht="50.1" customHeight="1" x14ac:dyDescent="0.2">
      <c r="A20" s="8">
        <v>13</v>
      </c>
      <c r="B20" s="362"/>
      <c r="C20" s="362"/>
      <c r="D20" s="362"/>
      <c r="E20" s="363"/>
      <c r="F20" s="29"/>
      <c r="G20" s="29"/>
      <c r="H20" s="29"/>
      <c r="I20" s="29">
        <v>1</v>
      </c>
    </row>
    <row r="21" spans="1:9" ht="50.1" customHeight="1" x14ac:dyDescent="0.2">
      <c r="A21" s="8">
        <v>14</v>
      </c>
      <c r="B21" s="362"/>
      <c r="C21" s="362"/>
      <c r="D21" s="362"/>
      <c r="E21" s="363"/>
      <c r="F21" s="29"/>
      <c r="G21" s="29"/>
      <c r="H21" s="29"/>
      <c r="I21" s="29">
        <v>1</v>
      </c>
    </row>
    <row r="22" spans="1:9" ht="50.1" customHeight="1" x14ac:dyDescent="0.2">
      <c r="A22" s="8">
        <v>15</v>
      </c>
      <c r="B22" s="362"/>
      <c r="C22" s="362"/>
      <c r="D22" s="362"/>
      <c r="E22" s="363"/>
      <c r="F22" s="29"/>
      <c r="G22" s="29"/>
      <c r="H22" s="29"/>
      <c r="I22" s="29">
        <v>1</v>
      </c>
    </row>
    <row r="23" spans="1:9" ht="50.1" customHeight="1" x14ac:dyDescent="0.2">
      <c r="A23" s="8">
        <v>16</v>
      </c>
      <c r="B23" s="362"/>
      <c r="C23" s="362"/>
      <c r="D23" s="362"/>
      <c r="E23" s="363"/>
      <c r="F23" s="29"/>
      <c r="G23" s="29"/>
      <c r="H23" s="29"/>
      <c r="I23" s="29">
        <v>1</v>
      </c>
    </row>
    <row r="24" spans="1:9" ht="50.1" customHeight="1" x14ac:dyDescent="0.2">
      <c r="A24" s="8">
        <v>17</v>
      </c>
      <c r="B24" s="362"/>
      <c r="C24" s="362"/>
      <c r="D24" s="362"/>
      <c r="E24" s="363"/>
      <c r="F24" s="29"/>
      <c r="G24" s="29"/>
      <c r="H24" s="29"/>
      <c r="I24" s="29">
        <v>1</v>
      </c>
    </row>
    <row r="25" spans="1:9" ht="50.1" customHeight="1" x14ac:dyDescent="0.2">
      <c r="A25" s="8">
        <v>18</v>
      </c>
      <c r="B25" s="362"/>
      <c r="C25" s="362"/>
      <c r="D25" s="362"/>
      <c r="E25" s="363"/>
      <c r="F25" s="29"/>
      <c r="G25" s="29"/>
      <c r="H25" s="29"/>
      <c r="I25" s="29">
        <v>1</v>
      </c>
    </row>
    <row r="26" spans="1:9" ht="50.1" customHeight="1" x14ac:dyDescent="0.2">
      <c r="A26" s="8">
        <v>19</v>
      </c>
      <c r="B26" s="362"/>
      <c r="C26" s="362"/>
      <c r="D26" s="362"/>
      <c r="E26" s="363"/>
      <c r="F26" s="29"/>
      <c r="G26" s="29"/>
      <c r="H26" s="29"/>
      <c r="I26" s="29">
        <v>1</v>
      </c>
    </row>
    <row r="27" spans="1:9" ht="50.1" customHeight="1" x14ac:dyDescent="0.2">
      <c r="A27" s="8">
        <v>20</v>
      </c>
      <c r="B27" s="362"/>
      <c r="C27" s="362"/>
      <c r="D27" s="362"/>
      <c r="E27" s="363"/>
      <c r="F27" s="29"/>
      <c r="G27" s="29"/>
      <c r="H27" s="29"/>
      <c r="I27" s="29">
        <v>1</v>
      </c>
    </row>
    <row r="28" spans="1:9" ht="50.1" customHeight="1" x14ac:dyDescent="0.2">
      <c r="A28" s="8">
        <v>21</v>
      </c>
      <c r="B28" s="362"/>
      <c r="C28" s="362"/>
      <c r="D28" s="362"/>
      <c r="E28" s="363"/>
      <c r="F28" s="29"/>
      <c r="G28" s="29"/>
      <c r="H28" s="29"/>
      <c r="I28" s="29">
        <v>1</v>
      </c>
    </row>
    <row r="29" spans="1:9" ht="50.1" customHeight="1" x14ac:dyDescent="0.2">
      <c r="A29" s="8">
        <v>22</v>
      </c>
      <c r="B29" s="362"/>
      <c r="C29" s="362"/>
      <c r="D29" s="362"/>
      <c r="E29" s="363"/>
      <c r="F29" s="29"/>
      <c r="G29" s="29"/>
      <c r="H29" s="29"/>
      <c r="I29" s="29">
        <v>1</v>
      </c>
    </row>
    <row r="30" spans="1:9" ht="50.1" customHeight="1" x14ac:dyDescent="0.2">
      <c r="A30" s="8">
        <v>23</v>
      </c>
      <c r="B30" s="362"/>
      <c r="C30" s="362"/>
      <c r="D30" s="362"/>
      <c r="E30" s="363"/>
      <c r="F30" s="29"/>
      <c r="G30" s="29"/>
      <c r="H30" s="29"/>
      <c r="I30" s="29">
        <v>1</v>
      </c>
    </row>
    <row r="31" spans="1:9" ht="50.1" customHeight="1" x14ac:dyDescent="0.2">
      <c r="A31" s="8">
        <v>24</v>
      </c>
      <c r="B31" s="362"/>
      <c r="C31" s="362"/>
      <c r="D31" s="362"/>
      <c r="E31" s="363"/>
      <c r="F31" s="29"/>
      <c r="G31" s="29"/>
      <c r="H31" s="29"/>
      <c r="I31" s="29">
        <v>1</v>
      </c>
    </row>
    <row r="32" spans="1:9" ht="50.1" customHeight="1" x14ac:dyDescent="0.2">
      <c r="A32" s="8">
        <v>25</v>
      </c>
      <c r="B32" s="362"/>
      <c r="C32" s="362"/>
      <c r="D32" s="362"/>
      <c r="E32" s="363"/>
      <c r="F32" s="29"/>
      <c r="G32" s="29"/>
      <c r="H32" s="29"/>
      <c r="I32" s="29">
        <v>1</v>
      </c>
    </row>
    <row r="33" spans="1:9" ht="50.1" customHeight="1" x14ac:dyDescent="0.2">
      <c r="A33" s="8">
        <v>26</v>
      </c>
      <c r="B33" s="362"/>
      <c r="C33" s="362"/>
      <c r="D33" s="362"/>
      <c r="E33" s="363"/>
      <c r="F33" s="29"/>
      <c r="G33" s="29"/>
      <c r="H33" s="29"/>
      <c r="I33" s="29">
        <v>1</v>
      </c>
    </row>
    <row r="34" spans="1:9" ht="50.1" customHeight="1" x14ac:dyDescent="0.2">
      <c r="A34" s="8">
        <v>27</v>
      </c>
      <c r="B34" s="362"/>
      <c r="C34" s="362"/>
      <c r="D34" s="362"/>
      <c r="E34" s="363"/>
      <c r="F34" s="29"/>
      <c r="G34" s="29"/>
      <c r="H34" s="29"/>
      <c r="I34" s="29">
        <v>1</v>
      </c>
    </row>
    <row r="35" spans="1:9" ht="50.1" customHeight="1" x14ac:dyDescent="0.2">
      <c r="A35" s="8">
        <v>28</v>
      </c>
      <c r="B35" s="362"/>
      <c r="C35" s="362"/>
      <c r="D35" s="362"/>
      <c r="E35" s="363"/>
      <c r="F35" s="29"/>
      <c r="G35" s="29"/>
      <c r="H35" s="29"/>
      <c r="I35" s="29">
        <v>1</v>
      </c>
    </row>
    <row r="36" spans="1:9" ht="50.1" customHeight="1" x14ac:dyDescent="0.2">
      <c r="A36" s="8">
        <v>29</v>
      </c>
      <c r="B36" s="362"/>
      <c r="C36" s="362"/>
      <c r="D36" s="362"/>
      <c r="E36" s="363"/>
      <c r="F36" s="29"/>
      <c r="G36" s="29"/>
      <c r="H36" s="29"/>
      <c r="I36" s="29">
        <v>1</v>
      </c>
    </row>
    <row r="37" spans="1:9" ht="50.1" customHeight="1" x14ac:dyDescent="0.2">
      <c r="A37" s="8">
        <v>30</v>
      </c>
      <c r="B37" s="362"/>
      <c r="C37" s="362"/>
      <c r="D37" s="362"/>
      <c r="E37" s="363"/>
      <c r="F37" s="29"/>
      <c r="G37" s="29"/>
      <c r="H37" s="29"/>
      <c r="I37" s="29">
        <v>1</v>
      </c>
    </row>
    <row r="38" spans="1:9" ht="50.1" customHeight="1" x14ac:dyDescent="0.2">
      <c r="A38" s="8">
        <v>31</v>
      </c>
      <c r="B38" s="362"/>
      <c r="C38" s="362"/>
      <c r="D38" s="362"/>
      <c r="E38" s="363"/>
      <c r="F38" s="29"/>
      <c r="G38" s="29"/>
      <c r="H38" s="29"/>
      <c r="I38" s="29">
        <v>1</v>
      </c>
    </row>
    <row r="39" spans="1:9" ht="50.1" customHeight="1" x14ac:dyDescent="0.2">
      <c r="A39" s="8">
        <v>32</v>
      </c>
      <c r="B39" s="362"/>
      <c r="C39" s="362"/>
      <c r="D39" s="362"/>
      <c r="E39" s="363"/>
      <c r="F39" s="29"/>
      <c r="G39" s="29"/>
      <c r="H39" s="29"/>
      <c r="I39" s="29">
        <v>1</v>
      </c>
    </row>
    <row r="40" spans="1:9" ht="18" x14ac:dyDescent="0.2">
      <c r="A40" s="30" t="s">
        <v>61</v>
      </c>
      <c r="B40" s="364" t="s">
        <v>7</v>
      </c>
      <c r="C40" s="364"/>
      <c r="D40" s="364"/>
      <c r="E40" s="365"/>
      <c r="F40" s="9">
        <f>SUM(F8:F39)</f>
        <v>0</v>
      </c>
      <c r="G40" s="9">
        <f>SUM(G8:G39)</f>
        <v>0</v>
      </c>
      <c r="H40" s="9">
        <f>SUM(H8:H39)</f>
        <v>0</v>
      </c>
      <c r="I40" s="9"/>
    </row>
    <row r="41" spans="1:9" ht="18" x14ac:dyDescent="0.2">
      <c r="A41" s="30" t="s">
        <v>61</v>
      </c>
      <c r="B41" s="364" t="s">
        <v>8</v>
      </c>
      <c r="C41" s="364"/>
      <c r="D41" s="364"/>
      <c r="E41" s="365"/>
      <c r="F41" s="9">
        <f>SUM(I8:I39)</f>
        <v>32</v>
      </c>
      <c r="G41" s="9"/>
      <c r="H41" s="9"/>
      <c r="I41" s="9"/>
    </row>
    <row r="42" spans="1:9" ht="13.7" customHeight="1" x14ac:dyDescent="0.2">
      <c r="A42" s="359" t="s">
        <v>62</v>
      </c>
      <c r="B42" s="360"/>
      <c r="C42" s="360"/>
      <c r="D42" s="360"/>
      <c r="E42" s="360"/>
      <c r="F42" s="360"/>
      <c r="G42" s="360"/>
      <c r="H42" s="360"/>
      <c r="I42" s="361"/>
    </row>
    <row r="43" spans="1:9" x14ac:dyDescent="0.2">
      <c r="A43" s="366" t="s">
        <v>64</v>
      </c>
      <c r="B43" s="367"/>
      <c r="C43" s="367"/>
      <c r="D43" s="367"/>
      <c r="E43" s="367"/>
      <c r="F43" s="367"/>
      <c r="G43" s="367"/>
      <c r="H43" s="367"/>
      <c r="I43" s="368"/>
    </row>
    <row r="44" spans="1:9" x14ac:dyDescent="0.2">
      <c r="A44" s="366"/>
      <c r="B44" s="367"/>
      <c r="C44" s="367"/>
      <c r="D44" s="367"/>
      <c r="E44" s="367"/>
      <c r="F44" s="367"/>
      <c r="G44" s="367"/>
      <c r="H44" s="367"/>
      <c r="I44" s="368"/>
    </row>
    <row r="45" spans="1:9" x14ac:dyDescent="0.2">
      <c r="A45" s="366"/>
      <c r="B45" s="367"/>
      <c r="C45" s="367"/>
      <c r="D45" s="367"/>
      <c r="E45" s="367"/>
      <c r="F45" s="367"/>
      <c r="G45" s="367"/>
      <c r="H45" s="367"/>
      <c r="I45" s="368"/>
    </row>
    <row r="46" spans="1:9" x14ac:dyDescent="0.2">
      <c r="A46" s="366"/>
      <c r="B46" s="367"/>
      <c r="C46" s="367"/>
      <c r="D46" s="367"/>
      <c r="E46" s="367"/>
      <c r="F46" s="367"/>
      <c r="G46" s="367"/>
      <c r="H46" s="367"/>
      <c r="I46" s="368"/>
    </row>
    <row r="47" spans="1:9" x14ac:dyDescent="0.2">
      <c r="A47" s="369"/>
      <c r="B47" s="370"/>
      <c r="C47" s="370"/>
      <c r="D47" s="370"/>
      <c r="E47" s="370"/>
      <c r="F47" s="370"/>
      <c r="G47" s="370"/>
      <c r="H47" s="370"/>
      <c r="I47" s="371"/>
    </row>
    <row r="48" spans="1:9" x14ac:dyDescent="0.2">
      <c r="A48" s="33" t="s">
        <v>61</v>
      </c>
      <c r="B48" s="31"/>
      <c r="C48" s="31"/>
      <c r="D48" s="31"/>
      <c r="E48" s="31"/>
      <c r="F48" s="31"/>
      <c r="G48" s="31"/>
      <c r="H48" s="31"/>
      <c r="I48" s="31"/>
    </row>
    <row r="49" spans="1:9" x14ac:dyDescent="0.2">
      <c r="A49" s="33" t="s">
        <v>61</v>
      </c>
      <c r="B49" s="31"/>
      <c r="C49" s="31"/>
      <c r="D49" s="31"/>
      <c r="E49" s="31"/>
      <c r="F49" s="31"/>
      <c r="G49" s="31"/>
      <c r="H49" s="31"/>
      <c r="I49" s="31"/>
    </row>
  </sheetData>
  <mergeCells count="42">
    <mergeCell ref="B30:E30"/>
    <mergeCell ref="A43:I47"/>
    <mergeCell ref="B7:E7"/>
    <mergeCell ref="F1:I1"/>
    <mergeCell ref="B2:E2"/>
    <mergeCell ref="A3:I3"/>
    <mergeCell ref="A4:I4"/>
    <mergeCell ref="A5:I5"/>
    <mergeCell ref="B19:E19"/>
    <mergeCell ref="B8:E8"/>
    <mergeCell ref="B9:E9"/>
    <mergeCell ref="B10:E10"/>
    <mergeCell ref="B11:E11"/>
    <mergeCell ref="B12:E12"/>
    <mergeCell ref="B13:E13"/>
    <mergeCell ref="B14:E14"/>
    <mergeCell ref="B37:E37"/>
    <mergeCell ref="B15:E15"/>
    <mergeCell ref="B16:E16"/>
    <mergeCell ref="B17:E17"/>
    <mergeCell ref="B18:E18"/>
    <mergeCell ref="B31:E31"/>
    <mergeCell ref="B20:E20"/>
    <mergeCell ref="B21:E21"/>
    <mergeCell ref="B22:E22"/>
    <mergeCell ref="B23:E23"/>
    <mergeCell ref="B24:E24"/>
    <mergeCell ref="B25:E25"/>
    <mergeCell ref="B26:E26"/>
    <mergeCell ref="B27:E27"/>
    <mergeCell ref="B28:E28"/>
    <mergeCell ref="B29:E29"/>
    <mergeCell ref="B32:E32"/>
    <mergeCell ref="B33:E33"/>
    <mergeCell ref="B34:E34"/>
    <mergeCell ref="B35:E35"/>
    <mergeCell ref="B36:E36"/>
    <mergeCell ref="A42:I42"/>
    <mergeCell ref="B38:E38"/>
    <mergeCell ref="B39:E39"/>
    <mergeCell ref="B40:E40"/>
    <mergeCell ref="B41:E41"/>
  </mergeCells>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I128"/>
  <sheetViews>
    <sheetView showGridLines="0" showRowColHeaders="0" topLeftCell="A83" zoomScale="221" zoomScaleNormal="221" workbookViewId="0">
      <selection activeCell="B83" sqref="B83:AH125"/>
    </sheetView>
  </sheetViews>
  <sheetFormatPr defaultColWidth="2.85546875" defaultRowHeight="15" x14ac:dyDescent="0.2"/>
  <cols>
    <col min="1" max="1" width="1.85546875" style="12" customWidth="1"/>
    <col min="2" max="34" width="2.85546875" style="12"/>
    <col min="35" max="35" width="1.85546875" style="12" customWidth="1"/>
    <col min="36" max="16384" width="2.85546875" style="12"/>
  </cols>
  <sheetData>
    <row r="1" spans="1:35" ht="0.95" customHeight="1" thickBot="1" x14ac:dyDescent="0.25"/>
    <row r="2" spans="1:35" ht="8.1" customHeight="1" thickTop="1" x14ac:dyDescent="0.2">
      <c r="A2" s="1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7"/>
    </row>
    <row r="3" spans="1:35" ht="16.5" thickBot="1" x14ac:dyDescent="0.3">
      <c r="A3" s="18"/>
      <c r="B3" s="386" t="s">
        <v>11</v>
      </c>
      <c r="C3" s="386"/>
      <c r="D3" s="386"/>
      <c r="E3" s="386"/>
      <c r="F3" s="386"/>
      <c r="G3" s="386"/>
      <c r="H3" s="386"/>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19"/>
    </row>
    <row r="4" spans="1:35" ht="16.350000000000001" customHeight="1" thickBot="1" x14ac:dyDescent="0.3">
      <c r="A4" s="18"/>
      <c r="B4" s="386" t="s">
        <v>12</v>
      </c>
      <c r="C4" s="386"/>
      <c r="D4" s="386"/>
      <c r="E4" s="386"/>
      <c r="F4" s="386"/>
      <c r="G4" s="386"/>
      <c r="H4" s="386"/>
      <c r="I4" s="388"/>
      <c r="J4" s="388"/>
      <c r="K4" s="388"/>
      <c r="L4" s="388"/>
      <c r="M4" s="388"/>
      <c r="N4" s="388"/>
      <c r="O4" s="388"/>
      <c r="P4" s="388"/>
      <c r="Q4" s="388"/>
      <c r="R4" s="388"/>
      <c r="S4" s="388"/>
      <c r="T4" s="388"/>
      <c r="U4" s="388"/>
      <c r="V4" s="388"/>
      <c r="W4" s="388"/>
      <c r="X4" s="388"/>
      <c r="Y4" s="14" t="s">
        <v>13</v>
      </c>
      <c r="Z4" s="14"/>
      <c r="AA4" s="14"/>
      <c r="AB4" s="14"/>
      <c r="AC4" s="14"/>
      <c r="AD4" s="389" t="s">
        <v>70</v>
      </c>
      <c r="AE4" s="389"/>
      <c r="AF4" s="389"/>
      <c r="AG4" s="389"/>
      <c r="AH4" s="389"/>
      <c r="AI4" s="19"/>
    </row>
    <row r="5" spans="1:35" ht="16.350000000000001" customHeight="1" thickBot="1" x14ac:dyDescent="0.3">
      <c r="A5" s="18"/>
      <c r="B5" s="70" t="s">
        <v>14</v>
      </c>
      <c r="C5" s="70"/>
      <c r="D5" s="70"/>
      <c r="E5" s="70"/>
      <c r="F5" s="70"/>
      <c r="G5" s="13"/>
      <c r="H5" s="13"/>
      <c r="I5" s="388"/>
      <c r="J5" s="388"/>
      <c r="K5" s="388"/>
      <c r="L5" s="388"/>
      <c r="M5" s="388"/>
      <c r="N5" s="388"/>
      <c r="O5" s="388"/>
      <c r="P5" s="388"/>
      <c r="Q5" s="388"/>
      <c r="R5" s="388"/>
      <c r="S5" s="388"/>
      <c r="T5" s="388"/>
      <c r="U5" s="388"/>
      <c r="V5" s="388"/>
      <c r="W5" s="388"/>
      <c r="X5" s="388"/>
      <c r="Y5" s="390" t="s">
        <v>15</v>
      </c>
      <c r="Z5" s="390"/>
      <c r="AA5" s="390"/>
      <c r="AB5" s="390"/>
      <c r="AC5" s="390"/>
      <c r="AD5" s="391"/>
      <c r="AE5" s="389"/>
      <c r="AF5" s="389"/>
      <c r="AG5" s="389"/>
      <c r="AH5" s="389"/>
      <c r="AI5" s="19"/>
    </row>
    <row r="6" spans="1:35" ht="15.75" thickBot="1" x14ac:dyDescent="0.25">
      <c r="A6" s="18"/>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19"/>
    </row>
    <row r="7" spans="1:35" ht="16.5" thickTop="1" thickBot="1" x14ac:dyDescent="0.25">
      <c r="A7" s="18"/>
      <c r="B7" s="70" t="s">
        <v>16</v>
      </c>
      <c r="C7" s="70"/>
      <c r="D7" s="70"/>
      <c r="E7" s="70"/>
      <c r="F7" s="70"/>
      <c r="G7" s="70"/>
      <c r="H7" s="70"/>
      <c r="I7" s="24"/>
      <c r="J7" s="70" t="s">
        <v>17</v>
      </c>
      <c r="K7" s="70"/>
      <c r="L7" s="70"/>
      <c r="M7" s="70"/>
      <c r="N7" s="70"/>
      <c r="O7" s="70"/>
      <c r="P7" s="70"/>
      <c r="Q7" s="70"/>
      <c r="R7" s="70"/>
      <c r="S7" s="70"/>
      <c r="T7" s="24"/>
      <c r="U7" s="70" t="s">
        <v>20</v>
      </c>
      <c r="V7" s="70"/>
      <c r="W7" s="70"/>
      <c r="X7" s="70"/>
      <c r="Y7" s="70"/>
      <c r="Z7" s="70"/>
      <c r="AA7" s="70"/>
      <c r="AB7" s="70"/>
      <c r="AC7" s="70"/>
      <c r="AD7" s="70"/>
      <c r="AE7" s="24"/>
      <c r="AF7" s="70" t="s">
        <v>22</v>
      </c>
      <c r="AG7" s="70"/>
      <c r="AH7" s="70"/>
      <c r="AI7" s="19"/>
    </row>
    <row r="8" spans="1:35" ht="8.1" customHeight="1" thickTop="1" thickBot="1" x14ac:dyDescent="0.25">
      <c r="A8" s="18"/>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19"/>
    </row>
    <row r="9" spans="1:35" ht="16.5" thickTop="1" thickBot="1" x14ac:dyDescent="0.25">
      <c r="A9" s="18"/>
      <c r="B9" s="24"/>
      <c r="C9" s="70" t="s">
        <v>18</v>
      </c>
      <c r="D9" s="70"/>
      <c r="E9" s="70"/>
      <c r="F9" s="70"/>
      <c r="G9" s="70"/>
      <c r="H9" s="70"/>
      <c r="I9" s="70"/>
      <c r="J9" s="70"/>
      <c r="K9" s="70"/>
      <c r="L9" s="70"/>
      <c r="M9" s="24"/>
      <c r="N9" s="70" t="s">
        <v>19</v>
      </c>
      <c r="O9" s="70"/>
      <c r="P9" s="70"/>
      <c r="Q9" s="70"/>
      <c r="R9" s="70"/>
      <c r="S9" s="70"/>
      <c r="T9" s="24"/>
      <c r="U9" s="70" t="s">
        <v>21</v>
      </c>
      <c r="V9" s="70"/>
      <c r="W9" s="70"/>
      <c r="X9" s="70"/>
      <c r="Y9" s="70"/>
      <c r="Z9" s="70"/>
      <c r="AA9" s="70"/>
      <c r="AB9" s="70"/>
      <c r="AC9" s="70"/>
      <c r="AD9" s="70"/>
      <c r="AE9" s="70"/>
      <c r="AF9" s="70"/>
      <c r="AG9" s="70"/>
      <c r="AH9" s="70"/>
      <c r="AI9" s="19"/>
    </row>
    <row r="10" spans="1:35" ht="8.1" customHeight="1" thickTop="1" thickBot="1" x14ac:dyDescent="0.25">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2"/>
    </row>
    <row r="11" spans="1:35" ht="15.75" thickTop="1" x14ac:dyDescent="0.2">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row>
    <row r="12" spans="1:35" ht="92.45" customHeight="1" x14ac:dyDescent="0.2">
      <c r="A12" s="398" t="s">
        <v>23</v>
      </c>
      <c r="B12" s="398"/>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row>
    <row r="13" spans="1:35" ht="15.75" thickBot="1" x14ac:dyDescent="0.25">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row>
    <row r="14" spans="1:35" ht="15.6" customHeight="1" thickTop="1" thickBot="1" x14ac:dyDescent="0.3">
      <c r="A14" s="38"/>
      <c r="B14" s="38"/>
      <c r="C14" s="38"/>
      <c r="D14" s="38"/>
      <c r="E14" s="38"/>
      <c r="F14" s="399" t="s">
        <v>59</v>
      </c>
      <c r="G14" s="400"/>
      <c r="H14" s="400"/>
      <c r="I14" s="400"/>
      <c r="J14" s="400"/>
      <c r="K14" s="400"/>
      <c r="L14" s="400"/>
      <c r="M14" s="400"/>
      <c r="N14" s="400"/>
      <c r="O14" s="400"/>
      <c r="P14" s="400"/>
      <c r="Q14" s="400"/>
      <c r="R14" s="400"/>
      <c r="S14" s="401"/>
      <c r="T14" s="402" t="s">
        <v>39</v>
      </c>
      <c r="U14" s="403"/>
      <c r="V14" s="403"/>
      <c r="W14" s="403"/>
      <c r="X14" s="404"/>
      <c r="Y14" s="402" t="s">
        <v>38</v>
      </c>
      <c r="Z14" s="403"/>
      <c r="AA14" s="403"/>
      <c r="AB14" s="403"/>
      <c r="AC14" s="405"/>
      <c r="AD14" s="38"/>
      <c r="AE14" s="38"/>
      <c r="AF14" s="38"/>
      <c r="AG14" s="38"/>
      <c r="AH14" s="38"/>
      <c r="AI14" s="38"/>
    </row>
    <row r="15" spans="1:35" ht="15.75" thickTop="1" x14ac:dyDescent="0.2">
      <c r="A15" s="38"/>
      <c r="B15" s="38"/>
      <c r="C15" s="38"/>
      <c r="D15" s="38"/>
      <c r="E15" s="38"/>
      <c r="F15" s="406" t="s">
        <v>24</v>
      </c>
      <c r="G15" s="407"/>
      <c r="H15" s="407"/>
      <c r="I15" s="407"/>
      <c r="J15" s="407"/>
      <c r="K15" s="407"/>
      <c r="L15" s="407"/>
      <c r="M15" s="407"/>
      <c r="N15" s="407"/>
      <c r="O15" s="407"/>
      <c r="P15" s="407"/>
      <c r="Q15" s="407"/>
      <c r="R15" s="407"/>
      <c r="S15" s="408"/>
      <c r="T15" s="39"/>
      <c r="U15" s="409" t="s">
        <v>71</v>
      </c>
      <c r="V15" s="409"/>
      <c r="W15" s="409"/>
      <c r="X15" s="410"/>
      <c r="Y15" s="40"/>
      <c r="Z15" s="409" t="s">
        <v>72</v>
      </c>
      <c r="AA15" s="409"/>
      <c r="AB15" s="409"/>
      <c r="AC15" s="411"/>
      <c r="AD15" s="38"/>
      <c r="AE15" s="38"/>
      <c r="AF15" s="38"/>
      <c r="AG15" s="38"/>
      <c r="AH15" s="38"/>
      <c r="AI15" s="38"/>
    </row>
    <row r="16" spans="1:35" x14ac:dyDescent="0.2">
      <c r="A16" s="38"/>
      <c r="B16" s="38"/>
      <c r="C16" s="38"/>
      <c r="D16" s="38"/>
      <c r="E16" s="38"/>
      <c r="F16" s="392" t="s">
        <v>25</v>
      </c>
      <c r="G16" s="393"/>
      <c r="H16" s="393"/>
      <c r="I16" s="393"/>
      <c r="J16" s="393"/>
      <c r="K16" s="393"/>
      <c r="L16" s="393"/>
      <c r="M16" s="393"/>
      <c r="N16" s="393"/>
      <c r="O16" s="393"/>
      <c r="P16" s="393"/>
      <c r="Q16" s="393"/>
      <c r="R16" s="393"/>
      <c r="S16" s="394"/>
      <c r="T16" s="72"/>
      <c r="U16" s="395" t="s">
        <v>73</v>
      </c>
      <c r="V16" s="395"/>
      <c r="W16" s="395"/>
      <c r="X16" s="396"/>
      <c r="Y16" s="41"/>
      <c r="Z16" s="395" t="s">
        <v>74</v>
      </c>
      <c r="AA16" s="395"/>
      <c r="AB16" s="395"/>
      <c r="AC16" s="396"/>
      <c r="AD16" s="38"/>
      <c r="AE16" s="38"/>
      <c r="AF16" s="38"/>
      <c r="AG16" s="38"/>
      <c r="AH16" s="38"/>
      <c r="AI16" s="38"/>
    </row>
    <row r="17" spans="1:35" x14ac:dyDescent="0.2">
      <c r="A17" s="38"/>
      <c r="B17" s="38"/>
      <c r="C17" s="38"/>
      <c r="D17" s="38"/>
      <c r="E17" s="38"/>
      <c r="F17" s="392" t="s">
        <v>26</v>
      </c>
      <c r="G17" s="393"/>
      <c r="H17" s="393"/>
      <c r="I17" s="393"/>
      <c r="J17" s="393"/>
      <c r="K17" s="393"/>
      <c r="L17" s="393"/>
      <c r="M17" s="393"/>
      <c r="N17" s="393"/>
      <c r="O17" s="393"/>
      <c r="P17" s="393"/>
      <c r="Q17" s="393"/>
      <c r="R17" s="393"/>
      <c r="S17" s="394"/>
      <c r="T17" s="72"/>
      <c r="U17" s="395" t="s">
        <v>75</v>
      </c>
      <c r="V17" s="395"/>
      <c r="W17" s="395"/>
      <c r="X17" s="396"/>
      <c r="Y17" s="41"/>
      <c r="Z17" s="395" t="s">
        <v>87</v>
      </c>
      <c r="AA17" s="395"/>
      <c r="AB17" s="395"/>
      <c r="AC17" s="397"/>
      <c r="AD17" s="38"/>
      <c r="AE17" s="38"/>
      <c r="AF17" s="38"/>
      <c r="AG17" s="38"/>
      <c r="AH17" s="38"/>
      <c r="AI17" s="38"/>
    </row>
    <row r="18" spans="1:35" x14ac:dyDescent="0.2">
      <c r="A18" s="38"/>
      <c r="B18" s="38"/>
      <c r="C18" s="38"/>
      <c r="D18" s="38"/>
      <c r="E18" s="38"/>
      <c r="F18" s="392" t="s">
        <v>27</v>
      </c>
      <c r="G18" s="393"/>
      <c r="H18" s="393"/>
      <c r="I18" s="393"/>
      <c r="J18" s="393"/>
      <c r="K18" s="393"/>
      <c r="L18" s="393"/>
      <c r="M18" s="393"/>
      <c r="N18" s="393"/>
      <c r="O18" s="393"/>
      <c r="P18" s="393"/>
      <c r="Q18" s="393"/>
      <c r="R18" s="393"/>
      <c r="S18" s="394"/>
      <c r="T18" s="72"/>
      <c r="U18" s="395" t="s">
        <v>76</v>
      </c>
      <c r="V18" s="395"/>
      <c r="W18" s="395"/>
      <c r="X18" s="396"/>
      <c r="Y18" s="41"/>
      <c r="Z18" s="395" t="s">
        <v>88</v>
      </c>
      <c r="AA18" s="395"/>
      <c r="AB18" s="395"/>
      <c r="AC18" s="397"/>
      <c r="AD18" s="38"/>
      <c r="AE18" s="38"/>
      <c r="AF18" s="38"/>
      <c r="AG18" s="38"/>
      <c r="AH18" s="38"/>
      <c r="AI18" s="38"/>
    </row>
    <row r="19" spans="1:35" x14ac:dyDescent="0.2">
      <c r="A19" s="38"/>
      <c r="B19" s="38"/>
      <c r="C19" s="38"/>
      <c r="D19" s="38"/>
      <c r="E19" s="38"/>
      <c r="F19" s="392" t="s">
        <v>28</v>
      </c>
      <c r="G19" s="393"/>
      <c r="H19" s="393"/>
      <c r="I19" s="393"/>
      <c r="J19" s="393"/>
      <c r="K19" s="393"/>
      <c r="L19" s="393"/>
      <c r="M19" s="393"/>
      <c r="N19" s="393"/>
      <c r="O19" s="393"/>
      <c r="P19" s="393"/>
      <c r="Q19" s="393"/>
      <c r="R19" s="393"/>
      <c r="S19" s="394"/>
      <c r="T19" s="72"/>
      <c r="U19" s="395" t="s">
        <v>77</v>
      </c>
      <c r="V19" s="395"/>
      <c r="W19" s="395"/>
      <c r="X19" s="396"/>
      <c r="Y19" s="41"/>
      <c r="Z19" s="395" t="s">
        <v>89</v>
      </c>
      <c r="AA19" s="395"/>
      <c r="AB19" s="395"/>
      <c r="AC19" s="397"/>
      <c r="AD19" s="38"/>
      <c r="AE19" s="38"/>
      <c r="AF19" s="38"/>
      <c r="AG19" s="38"/>
      <c r="AH19" s="38"/>
      <c r="AI19" s="38"/>
    </row>
    <row r="20" spans="1:35" x14ac:dyDescent="0.2">
      <c r="A20" s="38"/>
      <c r="B20" s="38"/>
      <c r="C20" s="38"/>
      <c r="D20" s="38"/>
      <c r="E20" s="38"/>
      <c r="F20" s="392" t="s">
        <v>29</v>
      </c>
      <c r="G20" s="393"/>
      <c r="H20" s="393"/>
      <c r="I20" s="393"/>
      <c r="J20" s="393"/>
      <c r="K20" s="393"/>
      <c r="L20" s="393"/>
      <c r="M20" s="393"/>
      <c r="N20" s="393"/>
      <c r="O20" s="393"/>
      <c r="P20" s="393"/>
      <c r="Q20" s="393"/>
      <c r="R20" s="393"/>
      <c r="S20" s="394"/>
      <c r="T20" s="72"/>
      <c r="U20" s="395" t="s">
        <v>78</v>
      </c>
      <c r="V20" s="395"/>
      <c r="W20" s="395"/>
      <c r="X20" s="396"/>
      <c r="Y20" s="41"/>
      <c r="Z20" s="395" t="s">
        <v>90</v>
      </c>
      <c r="AA20" s="395"/>
      <c r="AB20" s="395"/>
      <c r="AC20" s="397"/>
      <c r="AD20" s="38"/>
      <c r="AE20" s="38"/>
      <c r="AF20" s="38"/>
      <c r="AG20" s="38"/>
      <c r="AH20" s="38"/>
      <c r="AI20" s="38"/>
    </row>
    <row r="21" spans="1:35" x14ac:dyDescent="0.2">
      <c r="A21" s="38"/>
      <c r="B21" s="38"/>
      <c r="C21" s="38"/>
      <c r="D21" s="38"/>
      <c r="E21" s="38"/>
      <c r="F21" s="392" t="s">
        <v>30</v>
      </c>
      <c r="G21" s="393"/>
      <c r="H21" s="393"/>
      <c r="I21" s="393"/>
      <c r="J21" s="393"/>
      <c r="K21" s="393"/>
      <c r="L21" s="393"/>
      <c r="M21" s="393"/>
      <c r="N21" s="393"/>
      <c r="O21" s="393"/>
      <c r="P21" s="393"/>
      <c r="Q21" s="393"/>
      <c r="R21" s="393"/>
      <c r="S21" s="394"/>
      <c r="T21" s="72"/>
      <c r="U21" s="395" t="s">
        <v>79</v>
      </c>
      <c r="V21" s="395"/>
      <c r="W21" s="395"/>
      <c r="X21" s="396"/>
      <c r="Y21" s="41"/>
      <c r="Z21" s="395" t="s">
        <v>91</v>
      </c>
      <c r="AA21" s="395"/>
      <c r="AB21" s="395"/>
      <c r="AC21" s="397"/>
      <c r="AD21" s="38"/>
      <c r="AE21" s="38"/>
      <c r="AF21" s="38"/>
      <c r="AG21" s="38"/>
      <c r="AH21" s="38"/>
      <c r="AI21" s="38"/>
    </row>
    <row r="22" spans="1:35" x14ac:dyDescent="0.2">
      <c r="A22" s="38"/>
      <c r="B22" s="38"/>
      <c r="C22" s="38"/>
      <c r="D22" s="38"/>
      <c r="E22" s="38"/>
      <c r="F22" s="392" t="s">
        <v>44</v>
      </c>
      <c r="G22" s="393"/>
      <c r="H22" s="393"/>
      <c r="I22" s="393"/>
      <c r="J22" s="393"/>
      <c r="K22" s="393"/>
      <c r="L22" s="393"/>
      <c r="M22" s="393"/>
      <c r="N22" s="393"/>
      <c r="O22" s="393"/>
      <c r="P22" s="393"/>
      <c r="Q22" s="393"/>
      <c r="R22" s="393"/>
      <c r="S22" s="394"/>
      <c r="T22" s="72"/>
      <c r="U22" s="395" t="s">
        <v>80</v>
      </c>
      <c r="V22" s="395"/>
      <c r="W22" s="395"/>
      <c r="X22" s="396"/>
      <c r="Y22" s="41"/>
      <c r="Z22" s="395" t="s">
        <v>92</v>
      </c>
      <c r="AA22" s="395"/>
      <c r="AB22" s="395"/>
      <c r="AC22" s="397"/>
      <c r="AD22" s="38"/>
      <c r="AE22" s="38"/>
      <c r="AF22" s="38"/>
      <c r="AG22" s="38"/>
      <c r="AH22" s="38"/>
      <c r="AI22" s="38"/>
    </row>
    <row r="23" spans="1:35" x14ac:dyDescent="0.2">
      <c r="A23" s="38"/>
      <c r="B23" s="38"/>
      <c r="C23" s="38"/>
      <c r="D23" s="38"/>
      <c r="E23" s="38"/>
      <c r="F23" s="392" t="s">
        <v>31</v>
      </c>
      <c r="G23" s="393"/>
      <c r="H23" s="393"/>
      <c r="I23" s="393"/>
      <c r="J23" s="393"/>
      <c r="K23" s="393"/>
      <c r="L23" s="393"/>
      <c r="M23" s="393"/>
      <c r="N23" s="393"/>
      <c r="O23" s="393"/>
      <c r="P23" s="393"/>
      <c r="Q23" s="393"/>
      <c r="R23" s="393"/>
      <c r="S23" s="394"/>
      <c r="T23" s="72"/>
      <c r="U23" s="395" t="s">
        <v>81</v>
      </c>
      <c r="V23" s="395"/>
      <c r="W23" s="395"/>
      <c r="X23" s="396"/>
      <c r="Y23" s="41"/>
      <c r="Z23" s="395" t="s">
        <v>93</v>
      </c>
      <c r="AA23" s="395"/>
      <c r="AB23" s="395"/>
      <c r="AC23" s="397"/>
      <c r="AD23" s="38"/>
      <c r="AE23" s="38"/>
      <c r="AF23" s="38"/>
      <c r="AG23" s="38"/>
      <c r="AH23" s="38"/>
      <c r="AI23" s="38"/>
    </row>
    <row r="24" spans="1:35" x14ac:dyDescent="0.2">
      <c r="A24" s="38"/>
      <c r="B24" s="38"/>
      <c r="C24" s="38"/>
      <c r="D24" s="38"/>
      <c r="E24" s="38"/>
      <c r="F24" s="392" t="s">
        <v>32</v>
      </c>
      <c r="G24" s="393"/>
      <c r="H24" s="393"/>
      <c r="I24" s="393"/>
      <c r="J24" s="393"/>
      <c r="K24" s="393"/>
      <c r="L24" s="393"/>
      <c r="M24" s="393"/>
      <c r="N24" s="393"/>
      <c r="O24" s="393"/>
      <c r="P24" s="393"/>
      <c r="Q24" s="393"/>
      <c r="R24" s="393"/>
      <c r="S24" s="394"/>
      <c r="T24" s="72"/>
      <c r="U24" s="395" t="s">
        <v>82</v>
      </c>
      <c r="V24" s="395"/>
      <c r="W24" s="395"/>
      <c r="X24" s="396"/>
      <c r="Y24" s="41"/>
      <c r="Z24" s="395" t="s">
        <v>94</v>
      </c>
      <c r="AA24" s="395"/>
      <c r="AB24" s="395"/>
      <c r="AC24" s="397"/>
      <c r="AD24" s="38"/>
      <c r="AE24" s="38"/>
      <c r="AF24" s="38"/>
      <c r="AG24" s="38"/>
      <c r="AH24" s="38"/>
      <c r="AI24" s="38"/>
    </row>
    <row r="25" spans="1:35" x14ac:dyDescent="0.2">
      <c r="A25" s="38"/>
      <c r="B25" s="38"/>
      <c r="C25" s="38"/>
      <c r="D25" s="38"/>
      <c r="E25" s="38"/>
      <c r="F25" s="392" t="s">
        <v>33</v>
      </c>
      <c r="G25" s="393"/>
      <c r="H25" s="393"/>
      <c r="I25" s="393"/>
      <c r="J25" s="393"/>
      <c r="K25" s="393"/>
      <c r="L25" s="393"/>
      <c r="M25" s="393"/>
      <c r="N25" s="393"/>
      <c r="O25" s="393"/>
      <c r="P25" s="393"/>
      <c r="Q25" s="393"/>
      <c r="R25" s="393"/>
      <c r="S25" s="394"/>
      <c r="T25" s="72"/>
      <c r="U25" s="395" t="s">
        <v>83</v>
      </c>
      <c r="V25" s="395"/>
      <c r="W25" s="395"/>
      <c r="X25" s="396"/>
      <c r="Y25" s="41"/>
      <c r="Z25" s="395" t="s">
        <v>95</v>
      </c>
      <c r="AA25" s="395"/>
      <c r="AB25" s="395"/>
      <c r="AC25" s="397"/>
      <c r="AD25" s="38"/>
      <c r="AE25" s="38"/>
      <c r="AF25" s="38"/>
      <c r="AG25" s="38"/>
      <c r="AH25" s="38"/>
      <c r="AI25" s="38"/>
    </row>
    <row r="26" spans="1:35" x14ac:dyDescent="0.2">
      <c r="A26" s="38"/>
      <c r="B26" s="38"/>
      <c r="C26" s="38"/>
      <c r="D26" s="38"/>
      <c r="E26" s="38"/>
      <c r="F26" s="392" t="s">
        <v>34</v>
      </c>
      <c r="G26" s="393"/>
      <c r="H26" s="393"/>
      <c r="I26" s="393"/>
      <c r="J26" s="393"/>
      <c r="K26" s="393"/>
      <c r="L26" s="393"/>
      <c r="M26" s="393"/>
      <c r="N26" s="393"/>
      <c r="O26" s="393"/>
      <c r="P26" s="393"/>
      <c r="Q26" s="393"/>
      <c r="R26" s="393"/>
      <c r="S26" s="394"/>
      <c r="T26" s="72"/>
      <c r="U26" s="395" t="s">
        <v>84</v>
      </c>
      <c r="V26" s="395"/>
      <c r="W26" s="395"/>
      <c r="X26" s="396"/>
      <c r="Y26" s="41"/>
      <c r="Z26" s="395" t="s">
        <v>96</v>
      </c>
      <c r="AA26" s="395"/>
      <c r="AB26" s="395"/>
      <c r="AC26" s="397"/>
      <c r="AD26" s="38"/>
      <c r="AE26" s="38"/>
      <c r="AF26" s="38"/>
      <c r="AG26" s="38"/>
      <c r="AH26" s="38"/>
      <c r="AI26" s="38"/>
    </row>
    <row r="27" spans="1:35" x14ac:dyDescent="0.2">
      <c r="A27" s="38"/>
      <c r="B27" s="38"/>
      <c r="C27" s="38"/>
      <c r="D27" s="38"/>
      <c r="E27" s="38"/>
      <c r="F27" s="392" t="s">
        <v>35</v>
      </c>
      <c r="G27" s="393"/>
      <c r="H27" s="393"/>
      <c r="I27" s="393"/>
      <c r="J27" s="393"/>
      <c r="K27" s="393"/>
      <c r="L27" s="393"/>
      <c r="M27" s="393"/>
      <c r="N27" s="393"/>
      <c r="O27" s="393"/>
      <c r="P27" s="393"/>
      <c r="Q27" s="393"/>
      <c r="R27" s="393"/>
      <c r="S27" s="394"/>
      <c r="T27" s="72"/>
      <c r="U27" s="395" t="s">
        <v>85</v>
      </c>
      <c r="V27" s="395"/>
      <c r="W27" s="395"/>
      <c r="X27" s="396"/>
      <c r="Y27" s="41"/>
      <c r="Z27" s="395" t="s">
        <v>98</v>
      </c>
      <c r="AA27" s="395"/>
      <c r="AB27" s="395"/>
      <c r="AC27" s="397"/>
      <c r="AD27" s="38"/>
      <c r="AE27" s="38"/>
      <c r="AF27" s="38"/>
      <c r="AG27" s="38"/>
      <c r="AH27" s="38"/>
      <c r="AI27" s="38"/>
    </row>
    <row r="28" spans="1:35" ht="15.75" thickBot="1" x14ac:dyDescent="0.25">
      <c r="A28" s="38"/>
      <c r="B28" s="38"/>
      <c r="C28" s="38"/>
      <c r="D28" s="38"/>
      <c r="E28" s="38"/>
      <c r="F28" s="412" t="s">
        <v>36</v>
      </c>
      <c r="G28" s="413"/>
      <c r="H28" s="413"/>
      <c r="I28" s="413"/>
      <c r="J28" s="413"/>
      <c r="K28" s="413"/>
      <c r="L28" s="413"/>
      <c r="M28" s="413"/>
      <c r="N28" s="413"/>
      <c r="O28" s="413"/>
      <c r="P28" s="413"/>
      <c r="Q28" s="413"/>
      <c r="R28" s="413"/>
      <c r="S28" s="414"/>
      <c r="T28" s="42"/>
      <c r="U28" s="415" t="s">
        <v>86</v>
      </c>
      <c r="V28" s="415"/>
      <c r="W28" s="415"/>
      <c r="X28" s="416"/>
      <c r="Y28" s="43"/>
      <c r="Z28" s="415" t="s">
        <v>97</v>
      </c>
      <c r="AA28" s="415"/>
      <c r="AB28" s="415"/>
      <c r="AC28" s="417"/>
      <c r="AD28" s="38"/>
      <c r="AE28" s="38"/>
      <c r="AF28" s="38"/>
      <c r="AG28" s="38"/>
      <c r="AH28" s="38"/>
      <c r="AI28" s="38"/>
    </row>
    <row r="29" spans="1:35" ht="17.25" thickTop="1" thickBot="1" x14ac:dyDescent="0.3">
      <c r="A29" s="38"/>
      <c r="B29" s="38"/>
      <c r="C29" s="38"/>
      <c r="D29" s="38"/>
      <c r="E29" s="38"/>
      <c r="F29" s="418" t="s">
        <v>37</v>
      </c>
      <c r="G29" s="419"/>
      <c r="H29" s="419"/>
      <c r="I29" s="419"/>
      <c r="J29" s="419"/>
      <c r="K29" s="419"/>
      <c r="L29" s="419"/>
      <c r="M29" s="419"/>
      <c r="N29" s="419"/>
      <c r="O29" s="419"/>
      <c r="P29" s="419"/>
      <c r="Q29" s="419"/>
      <c r="R29" s="419"/>
      <c r="S29" s="420"/>
      <c r="T29" s="44" t="s">
        <v>40</v>
      </c>
      <c r="U29" s="421">
        <f>SUM(U15:X28)</f>
        <v>0</v>
      </c>
      <c r="V29" s="421"/>
      <c r="W29" s="421"/>
      <c r="X29" s="422"/>
      <c r="Y29" s="45" t="s">
        <v>41</v>
      </c>
      <c r="Z29" s="421">
        <f>SUM(Z15:AC28)</f>
        <v>0</v>
      </c>
      <c r="AA29" s="421"/>
      <c r="AB29" s="421"/>
      <c r="AC29" s="423"/>
      <c r="AD29" s="38"/>
      <c r="AE29" s="38"/>
      <c r="AF29" s="38"/>
      <c r="AG29" s="38"/>
      <c r="AH29" s="38"/>
      <c r="AI29" s="38"/>
    </row>
    <row r="30" spans="1:35" ht="8.1" customHeight="1" thickTop="1"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35" ht="16.5" thickBot="1" x14ac:dyDescent="0.3">
      <c r="A31" s="38"/>
      <c r="B31" s="38" t="s">
        <v>42</v>
      </c>
      <c r="C31" s="38"/>
      <c r="D31" s="38"/>
      <c r="E31" s="38"/>
      <c r="F31" s="38"/>
      <c r="G31" s="38"/>
      <c r="H31" s="38"/>
      <c r="I31" s="38"/>
      <c r="J31" s="38"/>
      <c r="K31" s="38"/>
      <c r="L31" s="38"/>
      <c r="M31" s="38"/>
      <c r="N31" s="38"/>
      <c r="O31" s="38"/>
      <c r="P31" s="38"/>
      <c r="Q31" s="38"/>
      <c r="R31" s="38"/>
      <c r="S31" s="38"/>
      <c r="T31" s="38"/>
      <c r="U31" s="38"/>
      <c r="V31" s="38"/>
      <c r="W31" s="38"/>
      <c r="X31" s="430" t="e">
        <f>SUM((U29/Z29)*100)</f>
        <v>#DIV/0!</v>
      </c>
      <c r="Y31" s="430"/>
      <c r="Z31" s="430"/>
      <c r="AA31" s="430"/>
      <c r="AB31" s="430"/>
      <c r="AC31" s="38" t="s">
        <v>43</v>
      </c>
      <c r="AD31" s="38"/>
      <c r="AE31" s="38"/>
      <c r="AF31" s="38"/>
      <c r="AG31" s="38"/>
      <c r="AH31" s="38"/>
      <c r="AI31" s="38"/>
    </row>
    <row r="32" spans="1:35" ht="16.5" thickTop="1" thickBot="1"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row>
    <row r="33" spans="1:35" ht="17.25" thickTop="1" thickBot="1" x14ac:dyDescent="0.3">
      <c r="A33" s="38"/>
      <c r="B33" s="38"/>
      <c r="C33" s="46"/>
      <c r="D33" s="46"/>
      <c r="E33" s="46"/>
      <c r="F33" s="399" t="s">
        <v>65</v>
      </c>
      <c r="G33" s="400"/>
      <c r="H33" s="400"/>
      <c r="I33" s="400"/>
      <c r="J33" s="400"/>
      <c r="K33" s="400"/>
      <c r="L33" s="400"/>
      <c r="M33" s="400"/>
      <c r="N33" s="400"/>
      <c r="O33" s="400"/>
      <c r="P33" s="400"/>
      <c r="Q33" s="400"/>
      <c r="R33" s="400"/>
      <c r="S33" s="401"/>
      <c r="T33" s="402" t="s">
        <v>39</v>
      </c>
      <c r="U33" s="403"/>
      <c r="V33" s="403"/>
      <c r="W33" s="403"/>
      <c r="X33" s="404"/>
      <c r="Y33" s="402" t="s">
        <v>38</v>
      </c>
      <c r="Z33" s="403"/>
      <c r="AA33" s="403"/>
      <c r="AB33" s="403"/>
      <c r="AC33" s="405"/>
      <c r="AD33" s="38"/>
      <c r="AE33" s="38"/>
      <c r="AF33" s="38"/>
      <c r="AG33" s="38"/>
      <c r="AH33" s="38"/>
      <c r="AI33" s="38"/>
    </row>
    <row r="34" spans="1:35" ht="15.75" thickTop="1" x14ac:dyDescent="0.2">
      <c r="A34" s="38"/>
      <c r="B34" s="38"/>
      <c r="C34" s="47"/>
      <c r="D34" s="47"/>
      <c r="E34" s="47"/>
      <c r="F34" s="431" t="s">
        <v>45</v>
      </c>
      <c r="G34" s="432"/>
      <c r="H34" s="432"/>
      <c r="I34" s="432"/>
      <c r="J34" s="432"/>
      <c r="K34" s="432"/>
      <c r="L34" s="432"/>
      <c r="M34" s="432"/>
      <c r="N34" s="432"/>
      <c r="O34" s="432"/>
      <c r="P34" s="432"/>
      <c r="Q34" s="432"/>
      <c r="R34" s="432"/>
      <c r="S34" s="433"/>
      <c r="T34" s="48"/>
      <c r="U34" s="434" t="s">
        <v>99</v>
      </c>
      <c r="V34" s="434"/>
      <c r="W34" s="434"/>
      <c r="X34" s="435"/>
      <c r="Y34" s="49"/>
      <c r="Z34" s="434" t="s">
        <v>106</v>
      </c>
      <c r="AA34" s="434"/>
      <c r="AB34" s="434"/>
      <c r="AC34" s="436"/>
      <c r="AD34" s="38"/>
      <c r="AE34" s="38"/>
      <c r="AF34" s="38"/>
      <c r="AG34" s="38"/>
      <c r="AH34" s="38"/>
      <c r="AI34" s="38"/>
    </row>
    <row r="35" spans="1:35" x14ac:dyDescent="0.2">
      <c r="A35" s="38"/>
      <c r="B35" s="38"/>
      <c r="C35" s="47"/>
      <c r="D35" s="47"/>
      <c r="E35" s="47"/>
      <c r="F35" s="424" t="s">
        <v>46</v>
      </c>
      <c r="G35" s="425"/>
      <c r="H35" s="425"/>
      <c r="I35" s="425"/>
      <c r="J35" s="425"/>
      <c r="K35" s="425"/>
      <c r="L35" s="425"/>
      <c r="M35" s="425"/>
      <c r="N35" s="425"/>
      <c r="O35" s="425"/>
      <c r="P35" s="425"/>
      <c r="Q35" s="425"/>
      <c r="R35" s="425"/>
      <c r="S35" s="426"/>
      <c r="T35" s="50"/>
      <c r="U35" s="427" t="s">
        <v>100</v>
      </c>
      <c r="V35" s="427"/>
      <c r="W35" s="427"/>
      <c r="X35" s="428"/>
      <c r="Y35" s="51"/>
      <c r="Z35" s="427" t="s">
        <v>107</v>
      </c>
      <c r="AA35" s="427"/>
      <c r="AB35" s="427"/>
      <c r="AC35" s="429"/>
      <c r="AD35" s="38"/>
      <c r="AE35" s="38"/>
      <c r="AF35" s="38"/>
      <c r="AG35" s="38"/>
      <c r="AH35" s="38"/>
      <c r="AI35" s="38"/>
    </row>
    <row r="36" spans="1:35" x14ac:dyDescent="0.2">
      <c r="A36" s="38"/>
      <c r="B36" s="38"/>
      <c r="C36" s="47"/>
      <c r="D36" s="47"/>
      <c r="E36" s="47"/>
      <c r="F36" s="424" t="s">
        <v>47</v>
      </c>
      <c r="G36" s="425"/>
      <c r="H36" s="425"/>
      <c r="I36" s="425"/>
      <c r="J36" s="425"/>
      <c r="K36" s="425"/>
      <c r="L36" s="425"/>
      <c r="M36" s="425"/>
      <c r="N36" s="425"/>
      <c r="O36" s="425"/>
      <c r="P36" s="425"/>
      <c r="Q36" s="425"/>
      <c r="R36" s="425"/>
      <c r="S36" s="426"/>
      <c r="T36" s="50"/>
      <c r="U36" s="427" t="s">
        <v>101</v>
      </c>
      <c r="V36" s="427"/>
      <c r="W36" s="427"/>
      <c r="X36" s="428"/>
      <c r="Y36" s="51"/>
      <c r="Z36" s="427" t="s">
        <v>108</v>
      </c>
      <c r="AA36" s="427"/>
      <c r="AB36" s="427"/>
      <c r="AC36" s="429"/>
      <c r="AD36" s="38"/>
      <c r="AE36" s="38"/>
      <c r="AF36" s="38"/>
      <c r="AG36" s="38"/>
      <c r="AH36" s="38"/>
      <c r="AI36" s="38"/>
    </row>
    <row r="37" spans="1:35" x14ac:dyDescent="0.2">
      <c r="A37" s="38"/>
      <c r="B37" s="38"/>
      <c r="C37" s="47"/>
      <c r="D37" s="47"/>
      <c r="E37" s="47"/>
      <c r="F37" s="424" t="s">
        <v>48</v>
      </c>
      <c r="G37" s="425"/>
      <c r="H37" s="425"/>
      <c r="I37" s="425"/>
      <c r="J37" s="425"/>
      <c r="K37" s="425"/>
      <c r="L37" s="425"/>
      <c r="M37" s="425"/>
      <c r="N37" s="425"/>
      <c r="O37" s="425"/>
      <c r="P37" s="425"/>
      <c r="Q37" s="425"/>
      <c r="R37" s="425"/>
      <c r="S37" s="426"/>
      <c r="T37" s="50"/>
      <c r="U37" s="427" t="s">
        <v>102</v>
      </c>
      <c r="V37" s="427"/>
      <c r="W37" s="427"/>
      <c r="X37" s="428"/>
      <c r="Y37" s="51"/>
      <c r="Z37" s="427" t="s">
        <v>109</v>
      </c>
      <c r="AA37" s="427"/>
      <c r="AB37" s="427"/>
      <c r="AC37" s="429"/>
      <c r="AD37" s="38"/>
      <c r="AE37" s="38"/>
      <c r="AF37" s="38"/>
      <c r="AG37" s="38"/>
      <c r="AH37" s="38"/>
      <c r="AI37" s="38"/>
    </row>
    <row r="38" spans="1:35" x14ac:dyDescent="0.2">
      <c r="A38" s="38"/>
      <c r="B38" s="38"/>
      <c r="C38" s="47"/>
      <c r="D38" s="47"/>
      <c r="E38" s="47"/>
      <c r="F38" s="424" t="s">
        <v>49</v>
      </c>
      <c r="G38" s="425"/>
      <c r="H38" s="425"/>
      <c r="I38" s="425"/>
      <c r="J38" s="425"/>
      <c r="K38" s="425"/>
      <c r="L38" s="425"/>
      <c r="M38" s="425"/>
      <c r="N38" s="425"/>
      <c r="O38" s="425"/>
      <c r="P38" s="425"/>
      <c r="Q38" s="425"/>
      <c r="R38" s="425"/>
      <c r="S38" s="426"/>
      <c r="T38" s="50"/>
      <c r="U38" s="427" t="s">
        <v>103</v>
      </c>
      <c r="V38" s="427"/>
      <c r="W38" s="427"/>
      <c r="X38" s="428"/>
      <c r="Y38" s="51"/>
      <c r="Z38" s="427" t="s">
        <v>110</v>
      </c>
      <c r="AA38" s="427"/>
      <c r="AB38" s="427"/>
      <c r="AC38" s="429"/>
      <c r="AD38" s="38"/>
      <c r="AE38" s="38"/>
      <c r="AF38" s="38"/>
      <c r="AG38" s="38"/>
      <c r="AH38" s="38"/>
      <c r="AI38" s="38"/>
    </row>
    <row r="39" spans="1:35" x14ac:dyDescent="0.2">
      <c r="A39" s="38"/>
      <c r="B39" s="38"/>
      <c r="C39" s="47"/>
      <c r="D39" s="47"/>
      <c r="E39" s="47"/>
      <c r="F39" s="424" t="s">
        <v>50</v>
      </c>
      <c r="G39" s="425"/>
      <c r="H39" s="425"/>
      <c r="I39" s="425"/>
      <c r="J39" s="425"/>
      <c r="K39" s="425"/>
      <c r="L39" s="425"/>
      <c r="M39" s="425"/>
      <c r="N39" s="425"/>
      <c r="O39" s="425"/>
      <c r="P39" s="425"/>
      <c r="Q39" s="425"/>
      <c r="R39" s="425"/>
      <c r="S39" s="426"/>
      <c r="T39" s="50"/>
      <c r="U39" s="427" t="s">
        <v>104</v>
      </c>
      <c r="V39" s="427"/>
      <c r="W39" s="427"/>
      <c r="X39" s="428"/>
      <c r="Y39" s="51"/>
      <c r="Z39" s="427" t="s">
        <v>111</v>
      </c>
      <c r="AA39" s="427"/>
      <c r="AB39" s="427"/>
      <c r="AC39" s="429"/>
      <c r="AD39" s="38"/>
      <c r="AE39" s="38"/>
      <c r="AF39" s="38"/>
      <c r="AG39" s="38"/>
      <c r="AH39" s="38"/>
      <c r="AI39" s="38"/>
    </row>
    <row r="40" spans="1:35" ht="15.75" thickBot="1" x14ac:dyDescent="0.25">
      <c r="A40" s="38"/>
      <c r="B40" s="38"/>
      <c r="C40" s="47"/>
      <c r="D40" s="47"/>
      <c r="E40" s="47"/>
      <c r="F40" s="437" t="s">
        <v>51</v>
      </c>
      <c r="G40" s="438"/>
      <c r="H40" s="438"/>
      <c r="I40" s="438"/>
      <c r="J40" s="438"/>
      <c r="K40" s="438"/>
      <c r="L40" s="438"/>
      <c r="M40" s="438"/>
      <c r="N40" s="438"/>
      <c r="O40" s="438"/>
      <c r="P40" s="438"/>
      <c r="Q40" s="438"/>
      <c r="R40" s="438"/>
      <c r="S40" s="439"/>
      <c r="T40" s="52"/>
      <c r="U40" s="440" t="s">
        <v>105</v>
      </c>
      <c r="V40" s="440"/>
      <c r="W40" s="440"/>
      <c r="X40" s="441"/>
      <c r="Y40" s="53"/>
      <c r="Z40" s="440" t="s">
        <v>112</v>
      </c>
      <c r="AA40" s="440"/>
      <c r="AB40" s="440"/>
      <c r="AC40" s="442"/>
      <c r="AD40" s="38"/>
      <c r="AE40" s="38"/>
      <c r="AF40" s="38"/>
      <c r="AG40" s="38"/>
      <c r="AH40" s="38"/>
      <c r="AI40" s="38"/>
    </row>
    <row r="41" spans="1:35" ht="16.5" thickTop="1" thickBot="1" x14ac:dyDescent="0.25">
      <c r="A41" s="38"/>
      <c r="B41" s="38"/>
      <c r="C41" s="47"/>
      <c r="D41" s="47"/>
      <c r="E41" s="47"/>
      <c r="F41" s="448" t="s">
        <v>37</v>
      </c>
      <c r="G41" s="449"/>
      <c r="H41" s="449"/>
      <c r="I41" s="449"/>
      <c r="J41" s="449"/>
      <c r="K41" s="449"/>
      <c r="L41" s="449"/>
      <c r="M41" s="449"/>
      <c r="N41" s="449"/>
      <c r="O41" s="449"/>
      <c r="P41" s="449"/>
      <c r="Q41" s="449"/>
      <c r="R41" s="449"/>
      <c r="S41" s="450"/>
      <c r="T41" s="44" t="s">
        <v>40</v>
      </c>
      <c r="U41" s="421">
        <f>SUM(U34:X40)</f>
        <v>0</v>
      </c>
      <c r="V41" s="421"/>
      <c r="W41" s="421"/>
      <c r="X41" s="422"/>
      <c r="Y41" s="45" t="s">
        <v>41</v>
      </c>
      <c r="Z41" s="421">
        <f>SUM(Z34:AC40)</f>
        <v>0</v>
      </c>
      <c r="AA41" s="421"/>
      <c r="AB41" s="421"/>
      <c r="AC41" s="423"/>
      <c r="AD41" s="38"/>
      <c r="AE41" s="38"/>
      <c r="AF41" s="38"/>
      <c r="AG41" s="38"/>
      <c r="AH41" s="38"/>
      <c r="AI41" s="38"/>
    </row>
    <row r="42" spans="1:35" ht="8.1" customHeight="1" thickTop="1" x14ac:dyDescent="0.2">
      <c r="A42" s="38"/>
      <c r="B42" s="38"/>
      <c r="C42" s="47"/>
      <c r="D42" s="47"/>
      <c r="E42" s="47"/>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row>
    <row r="43" spans="1:35" ht="16.5" thickBot="1" x14ac:dyDescent="0.3">
      <c r="A43" s="38"/>
      <c r="B43" s="38" t="s">
        <v>42</v>
      </c>
      <c r="C43" s="38"/>
      <c r="D43" s="38"/>
      <c r="E43" s="38"/>
      <c r="F43" s="38"/>
      <c r="G43" s="38"/>
      <c r="H43" s="38"/>
      <c r="I43" s="38"/>
      <c r="J43" s="38"/>
      <c r="K43" s="38"/>
      <c r="L43" s="38"/>
      <c r="M43" s="38"/>
      <c r="N43" s="38"/>
      <c r="O43" s="38"/>
      <c r="P43" s="38"/>
      <c r="Q43" s="38"/>
      <c r="R43" s="38"/>
      <c r="S43" s="38"/>
      <c r="T43" s="38"/>
      <c r="U43" s="38"/>
      <c r="V43" s="38"/>
      <c r="W43" s="38"/>
      <c r="X43" s="430" t="e">
        <f>SUM((U41/Z41)*100)</f>
        <v>#DIV/0!</v>
      </c>
      <c r="Y43" s="430"/>
      <c r="Z43" s="430"/>
      <c r="AA43" s="430"/>
      <c r="AB43" s="430"/>
      <c r="AC43" s="38" t="s">
        <v>43</v>
      </c>
      <c r="AD43" s="38"/>
      <c r="AE43" s="38"/>
      <c r="AF43" s="38"/>
      <c r="AG43" s="38"/>
      <c r="AH43" s="38"/>
      <c r="AI43" s="38"/>
    </row>
    <row r="44" spans="1:35" ht="15.75" thickTop="1" x14ac:dyDescent="0.2">
      <c r="A44" s="5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6"/>
    </row>
    <row r="45" spans="1:35" ht="16.5" thickBot="1" x14ac:dyDescent="0.3">
      <c r="A45" s="57"/>
      <c r="B45" s="443" t="s">
        <v>11</v>
      </c>
      <c r="C45" s="443"/>
      <c r="D45" s="443"/>
      <c r="E45" s="443"/>
      <c r="F45" s="443"/>
      <c r="G45" s="443"/>
      <c r="H45" s="443"/>
      <c r="I45" s="451">
        <f>I3</f>
        <v>0</v>
      </c>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58"/>
    </row>
    <row r="46" spans="1:35" ht="16.5" thickBot="1" x14ac:dyDescent="0.3">
      <c r="A46" s="57"/>
      <c r="B46" s="443" t="s">
        <v>12</v>
      </c>
      <c r="C46" s="443"/>
      <c r="D46" s="443"/>
      <c r="E46" s="443"/>
      <c r="F46" s="443"/>
      <c r="G46" s="443"/>
      <c r="H46" s="443"/>
      <c r="I46" s="444">
        <f>I4</f>
        <v>0</v>
      </c>
      <c r="J46" s="444"/>
      <c r="K46" s="444"/>
      <c r="L46" s="444"/>
      <c r="M46" s="444"/>
      <c r="N46" s="444"/>
      <c r="O46" s="444"/>
      <c r="P46" s="444"/>
      <c r="Q46" s="444"/>
      <c r="R46" s="444"/>
      <c r="S46" s="444"/>
      <c r="T46" s="444"/>
      <c r="U46" s="444"/>
      <c r="V46" s="444"/>
      <c r="W46" s="444"/>
      <c r="X46" s="444"/>
      <c r="Y46" s="59" t="s">
        <v>13</v>
      </c>
      <c r="Z46" s="59"/>
      <c r="AA46" s="59"/>
      <c r="AB46" s="59"/>
      <c r="AC46" s="59"/>
      <c r="AD46" s="445" t="str">
        <f>AD4</f>
        <v>FY 2019</v>
      </c>
      <c r="AE46" s="445"/>
      <c r="AF46" s="445"/>
      <c r="AG46" s="445"/>
      <c r="AH46" s="445"/>
      <c r="AI46" s="58"/>
    </row>
    <row r="47" spans="1:35" ht="16.5" thickBot="1" x14ac:dyDescent="0.3">
      <c r="A47" s="57"/>
      <c r="B47" s="71" t="s">
        <v>14</v>
      </c>
      <c r="C47" s="71"/>
      <c r="D47" s="71"/>
      <c r="E47" s="71"/>
      <c r="F47" s="71"/>
      <c r="G47" s="60"/>
      <c r="H47" s="60"/>
      <c r="I47" s="444">
        <f>I5</f>
        <v>0</v>
      </c>
      <c r="J47" s="444"/>
      <c r="K47" s="444"/>
      <c r="L47" s="444"/>
      <c r="M47" s="444"/>
      <c r="N47" s="444"/>
      <c r="O47" s="444"/>
      <c r="P47" s="444"/>
      <c r="Q47" s="444"/>
      <c r="R47" s="444"/>
      <c r="S47" s="444"/>
      <c r="T47" s="444"/>
      <c r="U47" s="444"/>
      <c r="V47" s="444"/>
      <c r="W47" s="444"/>
      <c r="X47" s="444"/>
      <c r="Y47" s="446" t="s">
        <v>15</v>
      </c>
      <c r="Z47" s="446"/>
      <c r="AA47" s="446"/>
      <c r="AB47" s="446"/>
      <c r="AC47" s="446"/>
      <c r="AD47" s="447">
        <f>AD5</f>
        <v>0</v>
      </c>
      <c r="AE47" s="445"/>
      <c r="AF47" s="445"/>
      <c r="AG47" s="445"/>
      <c r="AH47" s="445"/>
      <c r="AI47" s="58"/>
    </row>
    <row r="48" spans="1:35" ht="15.75" thickBot="1" x14ac:dyDescent="0.25">
      <c r="A48" s="57"/>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58"/>
    </row>
    <row r="49" spans="1:35" ht="16.5" thickTop="1" thickBot="1" x14ac:dyDescent="0.25">
      <c r="A49" s="57"/>
      <c r="B49" s="71" t="s">
        <v>16</v>
      </c>
      <c r="C49" s="71"/>
      <c r="D49" s="71"/>
      <c r="E49" s="71"/>
      <c r="F49" s="71"/>
      <c r="G49" s="71"/>
      <c r="H49" s="71"/>
      <c r="I49" s="61">
        <f>I7</f>
        <v>0</v>
      </c>
      <c r="J49" s="71" t="s">
        <v>17</v>
      </c>
      <c r="K49" s="71"/>
      <c r="L49" s="71"/>
      <c r="M49" s="71"/>
      <c r="N49" s="71"/>
      <c r="O49" s="71"/>
      <c r="P49" s="71"/>
      <c r="Q49" s="71"/>
      <c r="R49" s="71"/>
      <c r="S49" s="71"/>
      <c r="T49" s="61">
        <f>T7</f>
        <v>0</v>
      </c>
      <c r="U49" s="71" t="s">
        <v>20</v>
      </c>
      <c r="V49" s="71"/>
      <c r="W49" s="71"/>
      <c r="X49" s="71"/>
      <c r="Y49" s="71"/>
      <c r="Z49" s="71"/>
      <c r="AA49" s="71"/>
      <c r="AB49" s="71"/>
      <c r="AC49" s="71"/>
      <c r="AD49" s="71"/>
      <c r="AE49" s="61">
        <f>AE7</f>
        <v>0</v>
      </c>
      <c r="AF49" s="71" t="s">
        <v>22</v>
      </c>
      <c r="AG49" s="71"/>
      <c r="AH49" s="71"/>
      <c r="AI49" s="58"/>
    </row>
    <row r="50" spans="1:35" ht="16.5" thickTop="1" thickBot="1" x14ac:dyDescent="0.25">
      <c r="A50" s="57"/>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58"/>
    </row>
    <row r="51" spans="1:35" ht="16.5" thickTop="1" thickBot="1" x14ac:dyDescent="0.25">
      <c r="A51" s="57"/>
      <c r="B51" s="61">
        <f>B9</f>
        <v>0</v>
      </c>
      <c r="C51" s="71" t="s">
        <v>18</v>
      </c>
      <c r="D51" s="71"/>
      <c r="E51" s="71"/>
      <c r="F51" s="71"/>
      <c r="G51" s="71"/>
      <c r="H51" s="71"/>
      <c r="I51" s="71"/>
      <c r="J51" s="71"/>
      <c r="K51" s="71"/>
      <c r="L51" s="71"/>
      <c r="M51" s="61">
        <f>M9</f>
        <v>0</v>
      </c>
      <c r="N51" s="71" t="s">
        <v>19</v>
      </c>
      <c r="O51" s="71"/>
      <c r="P51" s="71"/>
      <c r="Q51" s="71"/>
      <c r="R51" s="71"/>
      <c r="S51" s="71"/>
      <c r="T51" s="61">
        <f>T9</f>
        <v>0</v>
      </c>
      <c r="U51" s="71" t="s">
        <v>21</v>
      </c>
      <c r="V51" s="71"/>
      <c r="W51" s="71"/>
      <c r="X51" s="71"/>
      <c r="Y51" s="71"/>
      <c r="Z51" s="71"/>
      <c r="AA51" s="71"/>
      <c r="AB51" s="71"/>
      <c r="AC51" s="71"/>
      <c r="AD51" s="71"/>
      <c r="AE51" s="71"/>
      <c r="AF51" s="71"/>
      <c r="AG51" s="71"/>
      <c r="AH51" s="71"/>
      <c r="AI51" s="58"/>
    </row>
    <row r="52" spans="1:35" ht="16.5" thickTop="1" thickBot="1" x14ac:dyDescent="0.25">
      <c r="A52" s="68"/>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2"/>
    </row>
    <row r="53" spans="1:35" ht="15.75" thickTop="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row>
    <row r="54" spans="1:35" ht="92.45" customHeight="1" x14ac:dyDescent="0.2">
      <c r="A54" s="398" t="s">
        <v>23</v>
      </c>
      <c r="B54" s="398"/>
      <c r="C54" s="398"/>
      <c r="D54" s="398"/>
      <c r="E54" s="398"/>
      <c r="F54" s="398"/>
      <c r="G54" s="398"/>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row>
    <row r="55" spans="1:35" ht="15.75" thickBot="1" x14ac:dyDescent="0.2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row>
    <row r="56" spans="1:35" ht="17.25" thickTop="1" thickBot="1" x14ac:dyDescent="0.3">
      <c r="A56" s="38"/>
      <c r="B56" s="38"/>
      <c r="C56" s="46"/>
      <c r="D56" s="46"/>
      <c r="E56" s="46"/>
      <c r="F56" s="399" t="s">
        <v>68</v>
      </c>
      <c r="G56" s="400"/>
      <c r="H56" s="400"/>
      <c r="I56" s="400"/>
      <c r="J56" s="400"/>
      <c r="K56" s="400"/>
      <c r="L56" s="400"/>
      <c r="M56" s="400"/>
      <c r="N56" s="400"/>
      <c r="O56" s="400"/>
      <c r="P56" s="400"/>
      <c r="Q56" s="400"/>
      <c r="R56" s="400"/>
      <c r="S56" s="401"/>
      <c r="T56" s="402" t="s">
        <v>39</v>
      </c>
      <c r="U56" s="403"/>
      <c r="V56" s="403"/>
      <c r="W56" s="403"/>
      <c r="X56" s="404"/>
      <c r="Y56" s="402" t="s">
        <v>38</v>
      </c>
      <c r="Z56" s="403"/>
      <c r="AA56" s="403"/>
      <c r="AB56" s="403"/>
      <c r="AC56" s="405"/>
      <c r="AD56" s="38"/>
      <c r="AE56" s="38"/>
      <c r="AF56" s="38"/>
      <c r="AG56" s="38"/>
      <c r="AH56" s="38"/>
      <c r="AI56" s="38"/>
    </row>
    <row r="57" spans="1:35" ht="15.75" thickTop="1" x14ac:dyDescent="0.2">
      <c r="A57" s="38"/>
      <c r="B57" s="38"/>
      <c r="C57" s="47"/>
      <c r="D57" s="47"/>
      <c r="E57" s="47"/>
      <c r="F57" s="431" t="s">
        <v>45</v>
      </c>
      <c r="G57" s="432"/>
      <c r="H57" s="432"/>
      <c r="I57" s="432"/>
      <c r="J57" s="432"/>
      <c r="K57" s="432"/>
      <c r="L57" s="432"/>
      <c r="M57" s="432"/>
      <c r="N57" s="432"/>
      <c r="O57" s="432"/>
      <c r="P57" s="432"/>
      <c r="Q57" s="432"/>
      <c r="R57" s="432"/>
      <c r="S57" s="433"/>
      <c r="T57" s="48"/>
      <c r="U57" s="434" t="s">
        <v>113</v>
      </c>
      <c r="V57" s="434"/>
      <c r="W57" s="434"/>
      <c r="X57" s="435"/>
      <c r="Y57" s="49"/>
      <c r="Z57" s="434" t="s">
        <v>118</v>
      </c>
      <c r="AA57" s="434"/>
      <c r="AB57" s="434"/>
      <c r="AC57" s="436"/>
      <c r="AD57" s="38"/>
      <c r="AE57" s="38"/>
      <c r="AF57" s="38"/>
      <c r="AG57" s="38"/>
      <c r="AH57" s="38"/>
      <c r="AI57" s="38"/>
    </row>
    <row r="58" spans="1:35" x14ac:dyDescent="0.2">
      <c r="A58" s="38"/>
      <c r="B58" s="38"/>
      <c r="C58" s="47"/>
      <c r="D58" s="47"/>
      <c r="E58" s="47"/>
      <c r="F58" s="424" t="s">
        <v>66</v>
      </c>
      <c r="G58" s="425"/>
      <c r="H58" s="425"/>
      <c r="I58" s="425"/>
      <c r="J58" s="425"/>
      <c r="K58" s="425"/>
      <c r="L58" s="425"/>
      <c r="M58" s="425"/>
      <c r="N58" s="425"/>
      <c r="O58" s="425"/>
      <c r="P58" s="425"/>
      <c r="Q58" s="425"/>
      <c r="R58" s="425"/>
      <c r="S58" s="426"/>
      <c r="T58" s="50"/>
      <c r="U58" s="427" t="s">
        <v>114</v>
      </c>
      <c r="V58" s="427"/>
      <c r="W58" s="427"/>
      <c r="X58" s="428"/>
      <c r="Y58" s="51"/>
      <c r="Z58" s="427" t="s">
        <v>119</v>
      </c>
      <c r="AA58" s="427"/>
      <c r="AB58" s="427"/>
      <c r="AC58" s="429"/>
      <c r="AD58" s="38"/>
      <c r="AE58" s="38"/>
      <c r="AF58" s="38"/>
      <c r="AG58" s="38"/>
      <c r="AH58" s="38"/>
      <c r="AI58" s="38"/>
    </row>
    <row r="59" spans="1:35" x14ac:dyDescent="0.2">
      <c r="A59" s="38"/>
      <c r="B59" s="38"/>
      <c r="C59" s="47"/>
      <c r="D59" s="47"/>
      <c r="E59" s="47"/>
      <c r="F59" s="424" t="s">
        <v>47</v>
      </c>
      <c r="G59" s="425"/>
      <c r="H59" s="425"/>
      <c r="I59" s="425"/>
      <c r="J59" s="425"/>
      <c r="K59" s="425"/>
      <c r="L59" s="425"/>
      <c r="M59" s="425"/>
      <c r="N59" s="425"/>
      <c r="O59" s="425"/>
      <c r="P59" s="425"/>
      <c r="Q59" s="425"/>
      <c r="R59" s="425"/>
      <c r="S59" s="426"/>
      <c r="T59" s="50"/>
      <c r="U59" s="427" t="s">
        <v>115</v>
      </c>
      <c r="V59" s="427"/>
      <c r="W59" s="427"/>
      <c r="X59" s="428"/>
      <c r="Y59" s="51"/>
      <c r="Z59" s="427" t="s">
        <v>120</v>
      </c>
      <c r="AA59" s="427"/>
      <c r="AB59" s="427"/>
      <c r="AC59" s="429"/>
      <c r="AD59" s="38"/>
      <c r="AE59" s="38"/>
      <c r="AF59" s="38"/>
      <c r="AG59" s="38"/>
      <c r="AH59" s="38"/>
      <c r="AI59" s="38"/>
    </row>
    <row r="60" spans="1:35" x14ac:dyDescent="0.2">
      <c r="A60" s="38"/>
      <c r="B60" s="38"/>
      <c r="C60" s="47"/>
      <c r="D60" s="47"/>
      <c r="E60" s="47"/>
      <c r="F60" s="424" t="s">
        <v>67</v>
      </c>
      <c r="G60" s="425"/>
      <c r="H60" s="425"/>
      <c r="I60" s="425"/>
      <c r="J60" s="425"/>
      <c r="K60" s="425"/>
      <c r="L60" s="425"/>
      <c r="M60" s="425"/>
      <c r="N60" s="425"/>
      <c r="O60" s="425"/>
      <c r="P60" s="425"/>
      <c r="Q60" s="425"/>
      <c r="R60" s="425"/>
      <c r="S60" s="426"/>
      <c r="T60" s="50"/>
      <c r="U60" s="427" t="s">
        <v>116</v>
      </c>
      <c r="V60" s="427"/>
      <c r="W60" s="427"/>
      <c r="X60" s="428"/>
      <c r="Y60" s="51"/>
      <c r="Z60" s="427" t="s">
        <v>121</v>
      </c>
      <c r="AA60" s="427"/>
      <c r="AB60" s="427"/>
      <c r="AC60" s="429"/>
      <c r="AD60" s="38"/>
      <c r="AE60" s="38"/>
      <c r="AF60" s="38"/>
      <c r="AG60" s="38"/>
      <c r="AH60" s="38"/>
      <c r="AI60" s="38"/>
    </row>
    <row r="61" spans="1:35" ht="15.75" thickBot="1" x14ac:dyDescent="0.25">
      <c r="A61" s="38"/>
      <c r="B61" s="38"/>
      <c r="C61" s="47"/>
      <c r="D61" s="47"/>
      <c r="E61" s="47"/>
      <c r="F61" s="437" t="s">
        <v>51</v>
      </c>
      <c r="G61" s="438"/>
      <c r="H61" s="438"/>
      <c r="I61" s="438"/>
      <c r="J61" s="438"/>
      <c r="K61" s="438"/>
      <c r="L61" s="438"/>
      <c r="M61" s="438"/>
      <c r="N61" s="438"/>
      <c r="O61" s="438"/>
      <c r="P61" s="438"/>
      <c r="Q61" s="438"/>
      <c r="R61" s="438"/>
      <c r="S61" s="439"/>
      <c r="T61" s="52"/>
      <c r="U61" s="440" t="s">
        <v>117</v>
      </c>
      <c r="V61" s="440"/>
      <c r="W61" s="440"/>
      <c r="X61" s="441"/>
      <c r="Y61" s="53"/>
      <c r="Z61" s="440" t="s">
        <v>122</v>
      </c>
      <c r="AA61" s="440"/>
      <c r="AB61" s="440"/>
      <c r="AC61" s="442"/>
      <c r="AD61" s="38"/>
      <c r="AE61" s="38"/>
      <c r="AF61" s="38"/>
      <c r="AG61" s="38"/>
      <c r="AH61" s="38"/>
      <c r="AI61" s="38"/>
    </row>
    <row r="62" spans="1:35" ht="16.5" thickTop="1" thickBot="1" x14ac:dyDescent="0.25">
      <c r="A62" s="38"/>
      <c r="B62" s="38"/>
      <c r="C62" s="47"/>
      <c r="D62" s="47"/>
      <c r="E62" s="47"/>
      <c r="F62" s="448" t="s">
        <v>37</v>
      </c>
      <c r="G62" s="449"/>
      <c r="H62" s="449"/>
      <c r="I62" s="449"/>
      <c r="J62" s="449"/>
      <c r="K62" s="449"/>
      <c r="L62" s="449"/>
      <c r="M62" s="449"/>
      <c r="N62" s="449"/>
      <c r="O62" s="449"/>
      <c r="P62" s="449"/>
      <c r="Q62" s="449"/>
      <c r="R62" s="449"/>
      <c r="S62" s="450"/>
      <c r="T62" s="44" t="s">
        <v>40</v>
      </c>
      <c r="U62" s="421">
        <f>SUM(U57:X61)</f>
        <v>0</v>
      </c>
      <c r="V62" s="421"/>
      <c r="W62" s="421"/>
      <c r="X62" s="422"/>
      <c r="Y62" s="45" t="s">
        <v>41</v>
      </c>
      <c r="Z62" s="421">
        <f>SUM(Z57:AC61)</f>
        <v>0</v>
      </c>
      <c r="AA62" s="421"/>
      <c r="AB62" s="421"/>
      <c r="AC62" s="423"/>
      <c r="AD62" s="38"/>
      <c r="AE62" s="38"/>
      <c r="AF62" s="38"/>
      <c r="AG62" s="38"/>
      <c r="AH62" s="38"/>
      <c r="AI62" s="38"/>
    </row>
    <row r="63" spans="1:35" ht="8.1" customHeight="1" thickTop="1" x14ac:dyDescent="0.2">
      <c r="A63" s="38"/>
      <c r="B63" s="38"/>
      <c r="C63" s="47"/>
      <c r="D63" s="47"/>
      <c r="E63" s="47"/>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row>
    <row r="64" spans="1:35" ht="16.5" thickBot="1" x14ac:dyDescent="0.3">
      <c r="A64" s="38"/>
      <c r="B64" s="38" t="s">
        <v>42</v>
      </c>
      <c r="C64" s="38"/>
      <c r="D64" s="38"/>
      <c r="E64" s="38"/>
      <c r="F64" s="38"/>
      <c r="G64" s="38"/>
      <c r="H64" s="38"/>
      <c r="I64" s="38"/>
      <c r="J64" s="38"/>
      <c r="K64" s="38"/>
      <c r="L64" s="38"/>
      <c r="M64" s="38"/>
      <c r="N64" s="38"/>
      <c r="O64" s="38"/>
      <c r="P64" s="38"/>
      <c r="Q64" s="38"/>
      <c r="R64" s="38"/>
      <c r="S64" s="38"/>
      <c r="T64" s="38"/>
      <c r="U64" s="38"/>
      <c r="V64" s="38"/>
      <c r="W64" s="38"/>
      <c r="X64" s="430" t="e">
        <f>SUM((U62/Z62)*100)</f>
        <v>#DIV/0!</v>
      </c>
      <c r="Y64" s="430"/>
      <c r="Z64" s="430"/>
      <c r="AA64" s="430"/>
      <c r="AB64" s="430"/>
      <c r="AC64" s="38" t="s">
        <v>43</v>
      </c>
      <c r="AD64" s="38"/>
      <c r="AE64" s="38"/>
      <c r="AF64" s="38"/>
      <c r="AG64" s="38"/>
      <c r="AH64" s="38"/>
      <c r="AI64" s="38"/>
    </row>
    <row r="65" spans="1:35" ht="16.5" thickTop="1" thickBot="1" x14ac:dyDescent="0.2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row>
    <row r="66" spans="1:35" ht="17.25" thickTop="1" thickBot="1" x14ac:dyDescent="0.3">
      <c r="A66" s="38"/>
      <c r="B66" s="38"/>
      <c r="C66" s="46"/>
      <c r="D66" s="46"/>
      <c r="E66" s="46"/>
      <c r="F66" s="399" t="s">
        <v>69</v>
      </c>
      <c r="G66" s="400"/>
      <c r="H66" s="400"/>
      <c r="I66" s="400"/>
      <c r="J66" s="400"/>
      <c r="K66" s="400"/>
      <c r="L66" s="400"/>
      <c r="M66" s="400"/>
      <c r="N66" s="400"/>
      <c r="O66" s="400"/>
      <c r="P66" s="400"/>
      <c r="Q66" s="400"/>
      <c r="R66" s="400"/>
      <c r="S66" s="401"/>
      <c r="T66" s="402" t="s">
        <v>39</v>
      </c>
      <c r="U66" s="403"/>
      <c r="V66" s="403"/>
      <c r="W66" s="403"/>
      <c r="X66" s="404"/>
      <c r="Y66" s="402" t="s">
        <v>38</v>
      </c>
      <c r="Z66" s="403"/>
      <c r="AA66" s="403"/>
      <c r="AB66" s="403"/>
      <c r="AC66" s="405"/>
      <c r="AD66" s="38"/>
      <c r="AE66" s="38"/>
      <c r="AF66" s="38"/>
      <c r="AG66" s="38"/>
      <c r="AH66" s="38"/>
      <c r="AI66" s="38"/>
    </row>
    <row r="67" spans="1:35" ht="15.75" thickTop="1" x14ac:dyDescent="0.2">
      <c r="A67" s="38"/>
      <c r="B67" s="38"/>
      <c r="C67" s="47"/>
      <c r="D67" s="47"/>
      <c r="E67" s="47"/>
      <c r="F67" s="431" t="s">
        <v>45</v>
      </c>
      <c r="G67" s="432"/>
      <c r="H67" s="432"/>
      <c r="I67" s="432"/>
      <c r="J67" s="432"/>
      <c r="K67" s="432"/>
      <c r="L67" s="432"/>
      <c r="M67" s="432"/>
      <c r="N67" s="432"/>
      <c r="O67" s="432"/>
      <c r="P67" s="432"/>
      <c r="Q67" s="432"/>
      <c r="R67" s="432"/>
      <c r="S67" s="433"/>
      <c r="T67" s="48"/>
      <c r="U67" s="434" t="s">
        <v>123</v>
      </c>
      <c r="V67" s="434"/>
      <c r="W67" s="434"/>
      <c r="X67" s="435"/>
      <c r="Y67" s="49"/>
      <c r="Z67" s="434" t="s">
        <v>126</v>
      </c>
      <c r="AA67" s="434"/>
      <c r="AB67" s="434"/>
      <c r="AC67" s="436"/>
      <c r="AD67" s="38"/>
      <c r="AE67" s="38"/>
      <c r="AF67" s="38"/>
      <c r="AG67" s="38"/>
      <c r="AH67" s="38"/>
      <c r="AI67" s="38"/>
    </row>
    <row r="68" spans="1:35" x14ac:dyDescent="0.2">
      <c r="A68" s="38"/>
      <c r="B68" s="38"/>
      <c r="C68" s="47"/>
      <c r="D68" s="47"/>
      <c r="E68" s="47"/>
      <c r="F68" s="424" t="s">
        <v>47</v>
      </c>
      <c r="G68" s="425"/>
      <c r="H68" s="425"/>
      <c r="I68" s="425"/>
      <c r="J68" s="425"/>
      <c r="K68" s="425"/>
      <c r="L68" s="425"/>
      <c r="M68" s="425"/>
      <c r="N68" s="425"/>
      <c r="O68" s="425"/>
      <c r="P68" s="425"/>
      <c r="Q68" s="425"/>
      <c r="R68" s="425"/>
      <c r="S68" s="426"/>
      <c r="T68" s="50"/>
      <c r="U68" s="427" t="s">
        <v>124</v>
      </c>
      <c r="V68" s="427"/>
      <c r="W68" s="427"/>
      <c r="X68" s="428"/>
      <c r="Y68" s="51"/>
      <c r="Z68" s="427" t="s">
        <v>127</v>
      </c>
      <c r="AA68" s="427"/>
      <c r="AB68" s="427"/>
      <c r="AC68" s="429"/>
      <c r="AD68" s="38"/>
      <c r="AE68" s="38"/>
      <c r="AF68" s="38"/>
      <c r="AG68" s="38"/>
      <c r="AH68" s="38"/>
      <c r="AI68" s="38"/>
    </row>
    <row r="69" spans="1:35" ht="15.75" thickBot="1" x14ac:dyDescent="0.25">
      <c r="A69" s="38"/>
      <c r="B69" s="38"/>
      <c r="C69" s="47"/>
      <c r="D69" s="47"/>
      <c r="E69" s="47"/>
      <c r="F69" s="437" t="s">
        <v>51</v>
      </c>
      <c r="G69" s="438"/>
      <c r="H69" s="438"/>
      <c r="I69" s="438"/>
      <c r="J69" s="438"/>
      <c r="K69" s="438"/>
      <c r="L69" s="438"/>
      <c r="M69" s="438"/>
      <c r="N69" s="438"/>
      <c r="O69" s="438"/>
      <c r="P69" s="438"/>
      <c r="Q69" s="438"/>
      <c r="R69" s="438"/>
      <c r="S69" s="439"/>
      <c r="T69" s="52"/>
      <c r="U69" s="440" t="s">
        <v>125</v>
      </c>
      <c r="V69" s="440"/>
      <c r="W69" s="440"/>
      <c r="X69" s="441"/>
      <c r="Y69" s="53"/>
      <c r="Z69" s="440" t="s">
        <v>128</v>
      </c>
      <c r="AA69" s="440"/>
      <c r="AB69" s="440"/>
      <c r="AC69" s="442"/>
      <c r="AD69" s="38"/>
      <c r="AE69" s="38"/>
      <c r="AF69" s="38"/>
      <c r="AG69" s="38"/>
      <c r="AH69" s="38"/>
      <c r="AI69" s="38"/>
    </row>
    <row r="70" spans="1:35" ht="16.5" thickTop="1" thickBot="1" x14ac:dyDescent="0.25">
      <c r="A70" s="38"/>
      <c r="B70" s="38"/>
      <c r="C70" s="47"/>
      <c r="D70" s="47"/>
      <c r="E70" s="47"/>
      <c r="F70" s="448" t="s">
        <v>37</v>
      </c>
      <c r="G70" s="449"/>
      <c r="H70" s="449"/>
      <c r="I70" s="449"/>
      <c r="J70" s="449"/>
      <c r="K70" s="449"/>
      <c r="L70" s="449"/>
      <c r="M70" s="449"/>
      <c r="N70" s="449"/>
      <c r="O70" s="449"/>
      <c r="P70" s="449"/>
      <c r="Q70" s="449"/>
      <c r="R70" s="449"/>
      <c r="S70" s="450"/>
      <c r="T70" s="44" t="s">
        <v>40</v>
      </c>
      <c r="U70" s="421">
        <f>SUM(U67:X69)</f>
        <v>0</v>
      </c>
      <c r="V70" s="421"/>
      <c r="W70" s="421"/>
      <c r="X70" s="422"/>
      <c r="Y70" s="45" t="s">
        <v>41</v>
      </c>
      <c r="Z70" s="421">
        <f>SUM(Z67:AC69)</f>
        <v>0</v>
      </c>
      <c r="AA70" s="421"/>
      <c r="AB70" s="421"/>
      <c r="AC70" s="423"/>
      <c r="AD70" s="38"/>
      <c r="AE70" s="38"/>
      <c r="AF70" s="38"/>
      <c r="AG70" s="38"/>
      <c r="AH70" s="38"/>
      <c r="AI70" s="38"/>
    </row>
    <row r="71" spans="1:35" ht="8.1" customHeight="1" thickTop="1" x14ac:dyDescent="0.2">
      <c r="A71" s="38"/>
      <c r="B71" s="38"/>
      <c r="C71" s="47"/>
      <c r="D71" s="47"/>
      <c r="E71" s="47"/>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row>
    <row r="72" spans="1:35" ht="16.5" thickBot="1" x14ac:dyDescent="0.3">
      <c r="A72" s="38"/>
      <c r="B72" s="38" t="s">
        <v>42</v>
      </c>
      <c r="C72" s="38"/>
      <c r="D72" s="38"/>
      <c r="E72" s="38"/>
      <c r="F72" s="38"/>
      <c r="G72" s="38"/>
      <c r="H72" s="38"/>
      <c r="I72" s="38"/>
      <c r="J72" s="38"/>
      <c r="K72" s="38"/>
      <c r="L72" s="38"/>
      <c r="M72" s="38"/>
      <c r="N72" s="38"/>
      <c r="O72" s="38"/>
      <c r="P72" s="38"/>
      <c r="Q72" s="38"/>
      <c r="R72" s="38"/>
      <c r="S72" s="38"/>
      <c r="T72" s="38"/>
      <c r="U72" s="38"/>
      <c r="V72" s="38"/>
      <c r="W72" s="38"/>
      <c r="X72" s="430" t="e">
        <f>SUM((U70/Z70)*100)</f>
        <v>#DIV/0!</v>
      </c>
      <c r="Y72" s="430"/>
      <c r="Z72" s="430"/>
      <c r="AA72" s="430"/>
      <c r="AB72" s="430"/>
      <c r="AC72" s="38" t="s">
        <v>43</v>
      </c>
      <c r="AD72" s="38"/>
      <c r="AE72" s="38"/>
      <c r="AF72" s="38"/>
      <c r="AG72" s="38"/>
      <c r="AH72" s="38"/>
      <c r="AI72" s="38"/>
    </row>
    <row r="73" spans="1:35" ht="15.75" thickTop="1" x14ac:dyDescent="0.2">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row>
    <row r="74" spans="1:35" ht="15.75" x14ac:dyDescent="0.25">
      <c r="A74" s="38"/>
      <c r="B74" s="38"/>
      <c r="C74" s="38"/>
      <c r="D74" s="38"/>
      <c r="E74" s="38"/>
      <c r="F74" s="453" t="s">
        <v>52</v>
      </c>
      <c r="G74" s="454"/>
      <c r="H74" s="454"/>
      <c r="I74" s="454"/>
      <c r="J74" s="454"/>
      <c r="K74" s="454"/>
      <c r="L74" s="454"/>
      <c r="M74" s="454"/>
      <c r="N74" s="454"/>
      <c r="O74" s="454"/>
      <c r="P74" s="454"/>
      <c r="Q74" s="454"/>
      <c r="R74" s="454"/>
      <c r="S74" s="455"/>
      <c r="T74" s="456" t="s">
        <v>39</v>
      </c>
      <c r="U74" s="457"/>
      <c r="V74" s="457"/>
      <c r="W74" s="457"/>
      <c r="X74" s="458"/>
      <c r="Y74" s="456" t="s">
        <v>38</v>
      </c>
      <c r="Z74" s="457"/>
      <c r="AA74" s="457"/>
      <c r="AB74" s="457"/>
      <c r="AC74" s="458"/>
      <c r="AD74" s="38"/>
      <c r="AE74" s="38"/>
      <c r="AF74" s="38"/>
      <c r="AG74" s="38"/>
      <c r="AH74" s="38"/>
      <c r="AI74" s="38"/>
    </row>
    <row r="75" spans="1:35" ht="15.75" x14ac:dyDescent="0.25">
      <c r="A75" s="38"/>
      <c r="B75" s="38"/>
      <c r="C75" s="38"/>
      <c r="D75" s="38"/>
      <c r="E75" s="38"/>
      <c r="F75" s="452" t="s">
        <v>55</v>
      </c>
      <c r="G75" s="393"/>
      <c r="H75" s="393"/>
      <c r="I75" s="393"/>
      <c r="J75" s="393"/>
      <c r="K75" s="393"/>
      <c r="L75" s="393"/>
      <c r="M75" s="393"/>
      <c r="N75" s="393"/>
      <c r="O75" s="393"/>
      <c r="P75" s="393"/>
      <c r="Q75" s="393"/>
      <c r="R75" s="393"/>
      <c r="S75" s="394"/>
      <c r="T75" s="72"/>
      <c r="U75" s="395" t="s">
        <v>129</v>
      </c>
      <c r="V75" s="395"/>
      <c r="W75" s="395"/>
      <c r="X75" s="396"/>
      <c r="Y75" s="41"/>
      <c r="Z75" s="395" t="s">
        <v>131</v>
      </c>
      <c r="AA75" s="395"/>
      <c r="AB75" s="395"/>
      <c r="AC75" s="396"/>
      <c r="AD75" s="38"/>
      <c r="AE75" s="38"/>
      <c r="AF75" s="38"/>
      <c r="AG75" s="38"/>
      <c r="AH75" s="38"/>
      <c r="AI75" s="38"/>
    </row>
    <row r="76" spans="1:35" ht="15.75" x14ac:dyDescent="0.25">
      <c r="A76" s="38"/>
      <c r="B76" s="38"/>
      <c r="C76" s="38"/>
      <c r="D76" s="38"/>
      <c r="E76" s="38"/>
      <c r="F76" s="452" t="s">
        <v>54</v>
      </c>
      <c r="G76" s="393"/>
      <c r="H76" s="393"/>
      <c r="I76" s="393"/>
      <c r="J76" s="393"/>
      <c r="K76" s="393"/>
      <c r="L76" s="393"/>
      <c r="M76" s="393"/>
      <c r="N76" s="393"/>
      <c r="O76" s="393"/>
      <c r="P76" s="393"/>
      <c r="Q76" s="393"/>
      <c r="R76" s="393"/>
      <c r="S76" s="394"/>
      <c r="T76" s="72"/>
      <c r="U76" s="395" t="s">
        <v>130</v>
      </c>
      <c r="V76" s="395"/>
      <c r="W76" s="395"/>
      <c r="X76" s="396"/>
      <c r="Y76" s="41"/>
      <c r="Z76" s="395" t="s">
        <v>132</v>
      </c>
      <c r="AA76" s="395"/>
      <c r="AB76" s="395"/>
      <c r="AC76" s="396"/>
      <c r="AD76" s="38"/>
      <c r="AE76" s="38"/>
      <c r="AF76" s="38"/>
      <c r="AG76" s="38"/>
      <c r="AH76" s="38"/>
      <c r="AI76" s="38"/>
    </row>
    <row r="77" spans="1:35" ht="15.75" x14ac:dyDescent="0.25">
      <c r="A77" s="38"/>
      <c r="B77" s="38"/>
      <c r="C77" s="38"/>
      <c r="D77" s="38"/>
      <c r="E77" s="38"/>
      <c r="F77" s="452" t="s">
        <v>53</v>
      </c>
      <c r="G77" s="393"/>
      <c r="H77" s="393"/>
      <c r="I77" s="393"/>
      <c r="J77" s="393"/>
      <c r="K77" s="393"/>
      <c r="L77" s="393"/>
      <c r="M77" s="393"/>
      <c r="N77" s="393"/>
      <c r="O77" s="393"/>
      <c r="P77" s="393"/>
      <c r="Q77" s="393"/>
      <c r="R77" s="393"/>
      <c r="S77" s="394"/>
      <c r="T77" s="72"/>
      <c r="U77" s="395" t="s">
        <v>133</v>
      </c>
      <c r="V77" s="395"/>
      <c r="W77" s="395"/>
      <c r="X77" s="396"/>
      <c r="Y77" s="41"/>
      <c r="Z77" s="395" t="s">
        <v>134</v>
      </c>
      <c r="AA77" s="395"/>
      <c r="AB77" s="395"/>
      <c r="AC77" s="396"/>
      <c r="AD77" s="38"/>
      <c r="AE77" s="38"/>
      <c r="AF77" s="38"/>
      <c r="AG77" s="38"/>
      <c r="AH77" s="38"/>
      <c r="AI77" s="38"/>
    </row>
    <row r="78" spans="1:35" x14ac:dyDescent="0.2">
      <c r="A78" s="38"/>
      <c r="B78" s="38"/>
      <c r="C78" s="38"/>
      <c r="D78" s="38"/>
      <c r="E78" s="38"/>
      <c r="F78" s="452" t="s">
        <v>37</v>
      </c>
      <c r="G78" s="393"/>
      <c r="H78" s="393"/>
      <c r="I78" s="393"/>
      <c r="J78" s="393"/>
      <c r="K78" s="393"/>
      <c r="L78" s="393"/>
      <c r="M78" s="393"/>
      <c r="N78" s="393"/>
      <c r="O78" s="393"/>
      <c r="P78" s="393"/>
      <c r="Q78" s="393"/>
      <c r="R78" s="393"/>
      <c r="S78" s="394"/>
      <c r="T78" s="63" t="s">
        <v>40</v>
      </c>
      <c r="U78" s="395">
        <f>SUM(U75:X77)</f>
        <v>0</v>
      </c>
      <c r="V78" s="395"/>
      <c r="W78" s="395"/>
      <c r="X78" s="396"/>
      <c r="Y78" s="41" t="s">
        <v>41</v>
      </c>
      <c r="Z78" s="395">
        <f>SUM(Z75:AC77)</f>
        <v>0</v>
      </c>
      <c r="AA78" s="395"/>
      <c r="AB78" s="395"/>
      <c r="AC78" s="396"/>
      <c r="AD78" s="38"/>
      <c r="AE78" s="38"/>
      <c r="AF78" s="38"/>
      <c r="AG78" s="38"/>
      <c r="AH78" s="38"/>
      <c r="AI78" s="38"/>
    </row>
    <row r="79" spans="1:35" x14ac:dyDescent="0.2">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row>
    <row r="80" spans="1:35" ht="16.5" thickBot="1" x14ac:dyDescent="0.3">
      <c r="A80" s="38"/>
      <c r="B80" s="38" t="s">
        <v>42</v>
      </c>
      <c r="C80" s="38"/>
      <c r="D80" s="38"/>
      <c r="E80" s="38"/>
      <c r="F80" s="38"/>
      <c r="G80" s="38"/>
      <c r="H80" s="38"/>
      <c r="I80" s="38"/>
      <c r="J80" s="38"/>
      <c r="K80" s="38"/>
      <c r="L80" s="38"/>
      <c r="M80" s="38"/>
      <c r="N80" s="38"/>
      <c r="O80" s="38"/>
      <c r="P80" s="38"/>
      <c r="Q80" s="38"/>
      <c r="R80" s="38"/>
      <c r="S80" s="38"/>
      <c r="T80" s="38"/>
      <c r="U80" s="38"/>
      <c r="V80" s="38"/>
      <c r="W80" s="38"/>
      <c r="X80" s="430" t="e">
        <f>SUM((U78/Z78)*100)</f>
        <v>#DIV/0!</v>
      </c>
      <c r="Y80" s="430"/>
      <c r="Z80" s="430"/>
      <c r="AA80" s="430"/>
      <c r="AB80" s="430"/>
      <c r="AC80" s="38" t="s">
        <v>43</v>
      </c>
      <c r="AD80" s="38"/>
      <c r="AE80" s="38"/>
      <c r="AF80" s="38"/>
      <c r="AG80" s="38"/>
      <c r="AH80" s="38"/>
      <c r="AI80" s="38"/>
    </row>
    <row r="81" spans="1:35" ht="15.75" thickTop="1" x14ac:dyDescent="0.2">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row>
    <row r="82" spans="1:35" ht="15.75" x14ac:dyDescent="0.25">
      <c r="A82" s="64"/>
      <c r="B82" s="65" t="s">
        <v>56</v>
      </c>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7"/>
    </row>
    <row r="83" spans="1:35" ht="15" customHeight="1" x14ac:dyDescent="0.2">
      <c r="A83" s="25"/>
      <c r="B83" s="461"/>
      <c r="C83" s="461"/>
      <c r="D83" s="461"/>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1"/>
      <c r="AF83" s="461"/>
      <c r="AG83" s="461"/>
      <c r="AH83" s="461"/>
      <c r="AI83" s="23"/>
    </row>
    <row r="84" spans="1:35" x14ac:dyDescent="0.2">
      <c r="A84" s="25"/>
      <c r="B84" s="461"/>
      <c r="C84" s="461"/>
      <c r="D84" s="461"/>
      <c r="E84" s="461"/>
      <c r="F84" s="461"/>
      <c r="G84" s="461"/>
      <c r="H84" s="461"/>
      <c r="I84" s="461"/>
      <c r="J84" s="461"/>
      <c r="K84" s="461"/>
      <c r="L84" s="461"/>
      <c r="M84" s="461"/>
      <c r="N84" s="461"/>
      <c r="O84" s="461"/>
      <c r="P84" s="461"/>
      <c r="Q84" s="461"/>
      <c r="R84" s="461"/>
      <c r="S84" s="461"/>
      <c r="T84" s="461"/>
      <c r="U84" s="461"/>
      <c r="V84" s="461"/>
      <c r="W84" s="461"/>
      <c r="X84" s="461"/>
      <c r="Y84" s="461"/>
      <c r="Z84" s="461"/>
      <c r="AA84" s="461"/>
      <c r="AB84" s="461"/>
      <c r="AC84" s="461"/>
      <c r="AD84" s="461"/>
      <c r="AE84" s="461"/>
      <c r="AF84" s="461"/>
      <c r="AG84" s="461"/>
      <c r="AH84" s="461"/>
      <c r="AI84" s="23"/>
    </row>
    <row r="85" spans="1:35" x14ac:dyDescent="0.2">
      <c r="A85" s="25"/>
      <c r="B85" s="461"/>
      <c r="C85" s="461"/>
      <c r="D85" s="461"/>
      <c r="E85" s="461"/>
      <c r="F85" s="461"/>
      <c r="G85" s="461"/>
      <c r="H85" s="461"/>
      <c r="I85" s="461"/>
      <c r="J85" s="461"/>
      <c r="K85" s="461"/>
      <c r="L85" s="461"/>
      <c r="M85" s="461"/>
      <c r="N85" s="461"/>
      <c r="O85" s="461"/>
      <c r="P85" s="461"/>
      <c r="Q85" s="461"/>
      <c r="R85" s="461"/>
      <c r="S85" s="461"/>
      <c r="T85" s="461"/>
      <c r="U85" s="461"/>
      <c r="V85" s="461"/>
      <c r="W85" s="461"/>
      <c r="X85" s="461"/>
      <c r="Y85" s="461"/>
      <c r="Z85" s="461"/>
      <c r="AA85" s="461"/>
      <c r="AB85" s="461"/>
      <c r="AC85" s="461"/>
      <c r="AD85" s="461"/>
      <c r="AE85" s="461"/>
      <c r="AF85" s="461"/>
      <c r="AG85" s="461"/>
      <c r="AH85" s="461"/>
      <c r="AI85" s="23"/>
    </row>
    <row r="86" spans="1:35" x14ac:dyDescent="0.2">
      <c r="A86" s="25"/>
      <c r="B86" s="461"/>
      <c r="C86" s="461"/>
      <c r="D86" s="461"/>
      <c r="E86" s="461"/>
      <c r="F86" s="461"/>
      <c r="G86" s="461"/>
      <c r="H86" s="461"/>
      <c r="I86" s="461"/>
      <c r="J86" s="461"/>
      <c r="K86" s="461"/>
      <c r="L86" s="461"/>
      <c r="M86" s="461"/>
      <c r="N86" s="461"/>
      <c r="O86" s="461"/>
      <c r="P86" s="461"/>
      <c r="Q86" s="461"/>
      <c r="R86" s="461"/>
      <c r="S86" s="461"/>
      <c r="T86" s="461"/>
      <c r="U86" s="461"/>
      <c r="V86" s="461"/>
      <c r="W86" s="461"/>
      <c r="X86" s="461"/>
      <c r="Y86" s="461"/>
      <c r="Z86" s="461"/>
      <c r="AA86" s="461"/>
      <c r="AB86" s="461"/>
      <c r="AC86" s="461"/>
      <c r="AD86" s="461"/>
      <c r="AE86" s="461"/>
      <c r="AF86" s="461"/>
      <c r="AG86" s="461"/>
      <c r="AH86" s="461"/>
      <c r="AI86" s="23"/>
    </row>
    <row r="87" spans="1:35" x14ac:dyDescent="0.2">
      <c r="A87" s="25"/>
      <c r="B87" s="461"/>
      <c r="C87" s="461"/>
      <c r="D87" s="461"/>
      <c r="E87" s="461"/>
      <c r="F87" s="461"/>
      <c r="G87" s="461"/>
      <c r="H87" s="461"/>
      <c r="I87" s="461"/>
      <c r="J87" s="461"/>
      <c r="K87" s="461"/>
      <c r="L87" s="461"/>
      <c r="M87" s="461"/>
      <c r="N87" s="461"/>
      <c r="O87" s="461"/>
      <c r="P87" s="461"/>
      <c r="Q87" s="461"/>
      <c r="R87" s="461"/>
      <c r="S87" s="461"/>
      <c r="T87" s="461"/>
      <c r="U87" s="461"/>
      <c r="V87" s="461"/>
      <c r="W87" s="461"/>
      <c r="X87" s="461"/>
      <c r="Y87" s="461"/>
      <c r="Z87" s="461"/>
      <c r="AA87" s="461"/>
      <c r="AB87" s="461"/>
      <c r="AC87" s="461"/>
      <c r="AD87" s="461"/>
      <c r="AE87" s="461"/>
      <c r="AF87" s="461"/>
      <c r="AG87" s="461"/>
      <c r="AH87" s="461"/>
      <c r="AI87" s="23"/>
    </row>
    <row r="88" spans="1:35" x14ac:dyDescent="0.2">
      <c r="A88" s="25"/>
      <c r="B88" s="461"/>
      <c r="C88" s="461"/>
      <c r="D88" s="461"/>
      <c r="E88" s="461"/>
      <c r="F88" s="461"/>
      <c r="G88" s="461"/>
      <c r="H88" s="461"/>
      <c r="I88" s="461"/>
      <c r="J88" s="461"/>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23"/>
    </row>
    <row r="89" spans="1:35" x14ac:dyDescent="0.2">
      <c r="A89" s="25"/>
      <c r="B89" s="461"/>
      <c r="C89" s="461"/>
      <c r="D89" s="461"/>
      <c r="E89" s="461"/>
      <c r="F89" s="461"/>
      <c r="G89" s="461"/>
      <c r="H89" s="461"/>
      <c r="I89" s="461"/>
      <c r="J89" s="461"/>
      <c r="K89" s="461"/>
      <c r="L89" s="461"/>
      <c r="M89" s="461"/>
      <c r="N89" s="461"/>
      <c r="O89" s="461"/>
      <c r="P89" s="461"/>
      <c r="Q89" s="461"/>
      <c r="R89" s="461"/>
      <c r="S89" s="461"/>
      <c r="T89" s="461"/>
      <c r="U89" s="461"/>
      <c r="V89" s="461"/>
      <c r="W89" s="461"/>
      <c r="X89" s="461"/>
      <c r="Y89" s="461"/>
      <c r="Z89" s="461"/>
      <c r="AA89" s="461"/>
      <c r="AB89" s="461"/>
      <c r="AC89" s="461"/>
      <c r="AD89" s="461"/>
      <c r="AE89" s="461"/>
      <c r="AF89" s="461"/>
      <c r="AG89" s="461"/>
      <c r="AH89" s="461"/>
      <c r="AI89" s="23"/>
    </row>
    <row r="90" spans="1:35" x14ac:dyDescent="0.2">
      <c r="A90" s="25"/>
      <c r="B90" s="461"/>
      <c r="C90" s="461"/>
      <c r="D90" s="461"/>
      <c r="E90" s="461"/>
      <c r="F90" s="461"/>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23"/>
    </row>
    <row r="91" spans="1:35" x14ac:dyDescent="0.2">
      <c r="A91" s="25"/>
      <c r="B91" s="461"/>
      <c r="C91" s="461"/>
      <c r="D91" s="461"/>
      <c r="E91" s="461"/>
      <c r="F91" s="461"/>
      <c r="G91" s="461"/>
      <c r="H91" s="461"/>
      <c r="I91" s="461"/>
      <c r="J91" s="461"/>
      <c r="K91" s="461"/>
      <c r="L91" s="461"/>
      <c r="M91" s="461"/>
      <c r="N91" s="461"/>
      <c r="O91" s="461"/>
      <c r="P91" s="461"/>
      <c r="Q91" s="461"/>
      <c r="R91" s="461"/>
      <c r="S91" s="461"/>
      <c r="T91" s="461"/>
      <c r="U91" s="461"/>
      <c r="V91" s="461"/>
      <c r="W91" s="461"/>
      <c r="X91" s="461"/>
      <c r="Y91" s="461"/>
      <c r="Z91" s="461"/>
      <c r="AA91" s="461"/>
      <c r="AB91" s="461"/>
      <c r="AC91" s="461"/>
      <c r="AD91" s="461"/>
      <c r="AE91" s="461"/>
      <c r="AF91" s="461"/>
      <c r="AG91" s="461"/>
      <c r="AH91" s="461"/>
      <c r="AI91" s="23"/>
    </row>
    <row r="92" spans="1:35" x14ac:dyDescent="0.2">
      <c r="A92" s="25"/>
      <c r="B92" s="461"/>
      <c r="C92" s="461"/>
      <c r="D92" s="461"/>
      <c r="E92" s="461"/>
      <c r="F92" s="461"/>
      <c r="G92" s="461"/>
      <c r="H92" s="461"/>
      <c r="I92" s="461"/>
      <c r="J92" s="461"/>
      <c r="K92" s="461"/>
      <c r="L92" s="461"/>
      <c r="M92" s="461"/>
      <c r="N92" s="461"/>
      <c r="O92" s="461"/>
      <c r="P92" s="461"/>
      <c r="Q92" s="461"/>
      <c r="R92" s="461"/>
      <c r="S92" s="461"/>
      <c r="T92" s="461"/>
      <c r="U92" s="461"/>
      <c r="V92" s="461"/>
      <c r="W92" s="461"/>
      <c r="X92" s="461"/>
      <c r="Y92" s="461"/>
      <c r="Z92" s="461"/>
      <c r="AA92" s="461"/>
      <c r="AB92" s="461"/>
      <c r="AC92" s="461"/>
      <c r="AD92" s="461"/>
      <c r="AE92" s="461"/>
      <c r="AF92" s="461"/>
      <c r="AG92" s="461"/>
      <c r="AH92" s="461"/>
      <c r="AI92" s="23"/>
    </row>
    <row r="93" spans="1:35" x14ac:dyDescent="0.2">
      <c r="A93" s="25"/>
      <c r="B93" s="461"/>
      <c r="C93" s="461"/>
      <c r="D93" s="461"/>
      <c r="E93" s="461"/>
      <c r="F93" s="461"/>
      <c r="G93" s="461"/>
      <c r="H93" s="461"/>
      <c r="I93" s="461"/>
      <c r="J93" s="461"/>
      <c r="K93" s="461"/>
      <c r="L93" s="461"/>
      <c r="M93" s="461"/>
      <c r="N93" s="461"/>
      <c r="O93" s="461"/>
      <c r="P93" s="461"/>
      <c r="Q93" s="461"/>
      <c r="R93" s="461"/>
      <c r="S93" s="461"/>
      <c r="T93" s="461"/>
      <c r="U93" s="461"/>
      <c r="V93" s="461"/>
      <c r="W93" s="461"/>
      <c r="X93" s="461"/>
      <c r="Y93" s="461"/>
      <c r="Z93" s="461"/>
      <c r="AA93" s="461"/>
      <c r="AB93" s="461"/>
      <c r="AC93" s="461"/>
      <c r="AD93" s="461"/>
      <c r="AE93" s="461"/>
      <c r="AF93" s="461"/>
      <c r="AG93" s="461"/>
      <c r="AH93" s="461"/>
      <c r="AI93" s="23"/>
    </row>
    <row r="94" spans="1:35" x14ac:dyDescent="0.2">
      <c r="A94" s="25"/>
      <c r="B94" s="461"/>
      <c r="C94" s="461"/>
      <c r="D94" s="461"/>
      <c r="E94" s="461"/>
      <c r="F94" s="461"/>
      <c r="G94" s="461"/>
      <c r="H94" s="461"/>
      <c r="I94" s="461"/>
      <c r="J94" s="461"/>
      <c r="K94" s="461"/>
      <c r="L94" s="461"/>
      <c r="M94" s="461"/>
      <c r="N94" s="461"/>
      <c r="O94" s="461"/>
      <c r="P94" s="461"/>
      <c r="Q94" s="461"/>
      <c r="R94" s="461"/>
      <c r="S94" s="461"/>
      <c r="T94" s="461"/>
      <c r="U94" s="461"/>
      <c r="V94" s="461"/>
      <c r="W94" s="461"/>
      <c r="X94" s="461"/>
      <c r="Y94" s="461"/>
      <c r="Z94" s="461"/>
      <c r="AA94" s="461"/>
      <c r="AB94" s="461"/>
      <c r="AC94" s="461"/>
      <c r="AD94" s="461"/>
      <c r="AE94" s="461"/>
      <c r="AF94" s="461"/>
      <c r="AG94" s="461"/>
      <c r="AH94" s="461"/>
      <c r="AI94" s="23"/>
    </row>
    <row r="95" spans="1:35" x14ac:dyDescent="0.2">
      <c r="A95" s="25"/>
      <c r="B95" s="461"/>
      <c r="C95" s="461"/>
      <c r="D95" s="461"/>
      <c r="E95" s="461"/>
      <c r="F95" s="461"/>
      <c r="G95" s="461"/>
      <c r="H95" s="461"/>
      <c r="I95" s="461"/>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23"/>
    </row>
    <row r="96" spans="1:35" x14ac:dyDescent="0.2">
      <c r="A96" s="25"/>
      <c r="B96" s="461"/>
      <c r="C96" s="461"/>
      <c r="D96" s="461"/>
      <c r="E96" s="461"/>
      <c r="F96" s="461"/>
      <c r="G96" s="461"/>
      <c r="H96" s="461"/>
      <c r="I96" s="461"/>
      <c r="J96" s="461"/>
      <c r="K96" s="461"/>
      <c r="L96" s="461"/>
      <c r="M96" s="461"/>
      <c r="N96" s="461"/>
      <c r="O96" s="461"/>
      <c r="P96" s="461"/>
      <c r="Q96" s="461"/>
      <c r="R96" s="461"/>
      <c r="S96" s="461"/>
      <c r="T96" s="461"/>
      <c r="U96" s="461"/>
      <c r="V96" s="461"/>
      <c r="W96" s="461"/>
      <c r="X96" s="461"/>
      <c r="Y96" s="461"/>
      <c r="Z96" s="461"/>
      <c r="AA96" s="461"/>
      <c r="AB96" s="461"/>
      <c r="AC96" s="461"/>
      <c r="AD96" s="461"/>
      <c r="AE96" s="461"/>
      <c r="AF96" s="461"/>
      <c r="AG96" s="461"/>
      <c r="AH96" s="461"/>
      <c r="AI96" s="23"/>
    </row>
    <row r="97" spans="1:35" x14ac:dyDescent="0.2">
      <c r="A97" s="25"/>
      <c r="B97" s="461"/>
      <c r="C97" s="461"/>
      <c r="D97" s="461"/>
      <c r="E97" s="461"/>
      <c r="F97" s="461"/>
      <c r="G97" s="461"/>
      <c r="H97" s="461"/>
      <c r="I97" s="461"/>
      <c r="J97" s="461"/>
      <c r="K97" s="461"/>
      <c r="L97" s="461"/>
      <c r="M97" s="461"/>
      <c r="N97" s="461"/>
      <c r="O97" s="461"/>
      <c r="P97" s="461"/>
      <c r="Q97" s="461"/>
      <c r="R97" s="461"/>
      <c r="S97" s="461"/>
      <c r="T97" s="461"/>
      <c r="U97" s="461"/>
      <c r="V97" s="461"/>
      <c r="W97" s="461"/>
      <c r="X97" s="461"/>
      <c r="Y97" s="461"/>
      <c r="Z97" s="461"/>
      <c r="AA97" s="461"/>
      <c r="AB97" s="461"/>
      <c r="AC97" s="461"/>
      <c r="AD97" s="461"/>
      <c r="AE97" s="461"/>
      <c r="AF97" s="461"/>
      <c r="AG97" s="461"/>
      <c r="AH97" s="461"/>
      <c r="AI97" s="23"/>
    </row>
    <row r="98" spans="1:35" x14ac:dyDescent="0.2">
      <c r="A98" s="25"/>
      <c r="B98" s="461"/>
      <c r="C98" s="461"/>
      <c r="D98" s="461"/>
      <c r="E98" s="461"/>
      <c r="F98" s="461"/>
      <c r="G98" s="461"/>
      <c r="H98" s="461"/>
      <c r="I98" s="461"/>
      <c r="J98" s="461"/>
      <c r="K98" s="461"/>
      <c r="L98" s="461"/>
      <c r="M98" s="461"/>
      <c r="N98" s="461"/>
      <c r="O98" s="461"/>
      <c r="P98" s="461"/>
      <c r="Q98" s="461"/>
      <c r="R98" s="461"/>
      <c r="S98" s="461"/>
      <c r="T98" s="461"/>
      <c r="U98" s="461"/>
      <c r="V98" s="461"/>
      <c r="W98" s="461"/>
      <c r="X98" s="461"/>
      <c r="Y98" s="461"/>
      <c r="Z98" s="461"/>
      <c r="AA98" s="461"/>
      <c r="AB98" s="461"/>
      <c r="AC98" s="461"/>
      <c r="AD98" s="461"/>
      <c r="AE98" s="461"/>
      <c r="AF98" s="461"/>
      <c r="AG98" s="461"/>
      <c r="AH98" s="461"/>
      <c r="AI98" s="23"/>
    </row>
    <row r="99" spans="1:35" x14ac:dyDescent="0.2">
      <c r="A99" s="25"/>
      <c r="B99" s="461"/>
      <c r="C99" s="461"/>
      <c r="D99" s="461"/>
      <c r="E99" s="461"/>
      <c r="F99" s="461"/>
      <c r="G99" s="461"/>
      <c r="H99" s="461"/>
      <c r="I99" s="461"/>
      <c r="J99" s="461"/>
      <c r="K99" s="461"/>
      <c r="L99" s="461"/>
      <c r="M99" s="461"/>
      <c r="N99" s="461"/>
      <c r="O99" s="461"/>
      <c r="P99" s="461"/>
      <c r="Q99" s="461"/>
      <c r="R99" s="461"/>
      <c r="S99" s="461"/>
      <c r="T99" s="461"/>
      <c r="U99" s="461"/>
      <c r="V99" s="461"/>
      <c r="W99" s="461"/>
      <c r="X99" s="461"/>
      <c r="Y99" s="461"/>
      <c r="Z99" s="461"/>
      <c r="AA99" s="461"/>
      <c r="AB99" s="461"/>
      <c r="AC99" s="461"/>
      <c r="AD99" s="461"/>
      <c r="AE99" s="461"/>
      <c r="AF99" s="461"/>
      <c r="AG99" s="461"/>
      <c r="AH99" s="461"/>
      <c r="AI99" s="23"/>
    </row>
    <row r="100" spans="1:35" x14ac:dyDescent="0.2">
      <c r="A100" s="25"/>
      <c r="B100" s="461"/>
      <c r="C100" s="461"/>
      <c r="D100" s="461"/>
      <c r="E100" s="461"/>
      <c r="F100" s="461"/>
      <c r="G100" s="461"/>
      <c r="H100" s="461"/>
      <c r="I100" s="461"/>
      <c r="J100" s="461"/>
      <c r="K100" s="461"/>
      <c r="L100" s="461"/>
      <c r="M100" s="461"/>
      <c r="N100" s="461"/>
      <c r="O100" s="461"/>
      <c r="P100" s="461"/>
      <c r="Q100" s="461"/>
      <c r="R100" s="461"/>
      <c r="S100" s="461"/>
      <c r="T100" s="461"/>
      <c r="U100" s="461"/>
      <c r="V100" s="461"/>
      <c r="W100" s="461"/>
      <c r="X100" s="461"/>
      <c r="Y100" s="461"/>
      <c r="Z100" s="461"/>
      <c r="AA100" s="461"/>
      <c r="AB100" s="461"/>
      <c r="AC100" s="461"/>
      <c r="AD100" s="461"/>
      <c r="AE100" s="461"/>
      <c r="AF100" s="461"/>
      <c r="AG100" s="461"/>
      <c r="AH100" s="461"/>
      <c r="AI100" s="23"/>
    </row>
    <row r="101" spans="1:35" x14ac:dyDescent="0.2">
      <c r="A101" s="25"/>
      <c r="B101" s="461"/>
      <c r="C101" s="461"/>
      <c r="D101" s="461"/>
      <c r="E101" s="461"/>
      <c r="F101" s="461"/>
      <c r="G101" s="461"/>
      <c r="H101" s="461"/>
      <c r="I101" s="461"/>
      <c r="J101" s="461"/>
      <c r="K101" s="461"/>
      <c r="L101" s="461"/>
      <c r="M101" s="461"/>
      <c r="N101" s="461"/>
      <c r="O101" s="461"/>
      <c r="P101" s="461"/>
      <c r="Q101" s="461"/>
      <c r="R101" s="461"/>
      <c r="S101" s="461"/>
      <c r="T101" s="461"/>
      <c r="U101" s="461"/>
      <c r="V101" s="461"/>
      <c r="W101" s="461"/>
      <c r="X101" s="461"/>
      <c r="Y101" s="461"/>
      <c r="Z101" s="461"/>
      <c r="AA101" s="461"/>
      <c r="AB101" s="461"/>
      <c r="AC101" s="461"/>
      <c r="AD101" s="461"/>
      <c r="AE101" s="461"/>
      <c r="AF101" s="461"/>
      <c r="AG101" s="461"/>
      <c r="AH101" s="461"/>
      <c r="AI101" s="23"/>
    </row>
    <row r="102" spans="1:35" x14ac:dyDescent="0.2">
      <c r="A102" s="25"/>
      <c r="B102" s="461"/>
      <c r="C102" s="461"/>
      <c r="D102" s="461"/>
      <c r="E102" s="461"/>
      <c r="F102" s="461"/>
      <c r="G102" s="461"/>
      <c r="H102" s="461"/>
      <c r="I102" s="461"/>
      <c r="J102" s="461"/>
      <c r="K102" s="461"/>
      <c r="L102" s="461"/>
      <c r="M102" s="461"/>
      <c r="N102" s="461"/>
      <c r="O102" s="461"/>
      <c r="P102" s="461"/>
      <c r="Q102" s="461"/>
      <c r="R102" s="461"/>
      <c r="S102" s="461"/>
      <c r="T102" s="461"/>
      <c r="U102" s="461"/>
      <c r="V102" s="461"/>
      <c r="W102" s="461"/>
      <c r="X102" s="461"/>
      <c r="Y102" s="461"/>
      <c r="Z102" s="461"/>
      <c r="AA102" s="461"/>
      <c r="AB102" s="461"/>
      <c r="AC102" s="461"/>
      <c r="AD102" s="461"/>
      <c r="AE102" s="461"/>
      <c r="AF102" s="461"/>
      <c r="AG102" s="461"/>
      <c r="AH102" s="461"/>
      <c r="AI102" s="23"/>
    </row>
    <row r="103" spans="1:35" x14ac:dyDescent="0.2">
      <c r="A103" s="25"/>
      <c r="B103" s="461"/>
      <c r="C103" s="461"/>
      <c r="D103" s="461"/>
      <c r="E103" s="461"/>
      <c r="F103" s="461"/>
      <c r="G103" s="461"/>
      <c r="H103" s="461"/>
      <c r="I103" s="461"/>
      <c r="J103" s="461"/>
      <c r="K103" s="461"/>
      <c r="L103" s="461"/>
      <c r="M103" s="461"/>
      <c r="N103" s="461"/>
      <c r="O103" s="461"/>
      <c r="P103" s="461"/>
      <c r="Q103" s="461"/>
      <c r="R103" s="461"/>
      <c r="S103" s="461"/>
      <c r="T103" s="461"/>
      <c r="U103" s="461"/>
      <c r="V103" s="461"/>
      <c r="W103" s="461"/>
      <c r="X103" s="461"/>
      <c r="Y103" s="461"/>
      <c r="Z103" s="461"/>
      <c r="AA103" s="461"/>
      <c r="AB103" s="461"/>
      <c r="AC103" s="461"/>
      <c r="AD103" s="461"/>
      <c r="AE103" s="461"/>
      <c r="AF103" s="461"/>
      <c r="AG103" s="461"/>
      <c r="AH103" s="461"/>
      <c r="AI103" s="23"/>
    </row>
    <row r="104" spans="1:35" x14ac:dyDescent="0.2">
      <c r="A104" s="25"/>
      <c r="B104" s="461"/>
      <c r="C104" s="461"/>
      <c r="D104" s="461"/>
      <c r="E104" s="461"/>
      <c r="F104" s="461"/>
      <c r="G104" s="461"/>
      <c r="H104" s="461"/>
      <c r="I104" s="461"/>
      <c r="J104" s="461"/>
      <c r="K104" s="461"/>
      <c r="L104" s="461"/>
      <c r="M104" s="461"/>
      <c r="N104" s="461"/>
      <c r="O104" s="461"/>
      <c r="P104" s="461"/>
      <c r="Q104" s="461"/>
      <c r="R104" s="461"/>
      <c r="S104" s="461"/>
      <c r="T104" s="461"/>
      <c r="U104" s="461"/>
      <c r="V104" s="461"/>
      <c r="W104" s="461"/>
      <c r="X104" s="461"/>
      <c r="Y104" s="461"/>
      <c r="Z104" s="461"/>
      <c r="AA104" s="461"/>
      <c r="AB104" s="461"/>
      <c r="AC104" s="461"/>
      <c r="AD104" s="461"/>
      <c r="AE104" s="461"/>
      <c r="AF104" s="461"/>
      <c r="AG104" s="461"/>
      <c r="AH104" s="461"/>
      <c r="AI104" s="23"/>
    </row>
    <row r="105" spans="1:35" x14ac:dyDescent="0.2">
      <c r="A105" s="25"/>
      <c r="B105" s="461"/>
      <c r="C105" s="461"/>
      <c r="D105" s="461"/>
      <c r="E105" s="461"/>
      <c r="F105" s="461"/>
      <c r="G105" s="461"/>
      <c r="H105" s="461"/>
      <c r="I105" s="461"/>
      <c r="J105" s="461"/>
      <c r="K105" s="461"/>
      <c r="L105" s="461"/>
      <c r="M105" s="461"/>
      <c r="N105" s="461"/>
      <c r="O105" s="461"/>
      <c r="P105" s="461"/>
      <c r="Q105" s="461"/>
      <c r="R105" s="461"/>
      <c r="S105" s="461"/>
      <c r="T105" s="461"/>
      <c r="U105" s="461"/>
      <c r="V105" s="461"/>
      <c r="W105" s="461"/>
      <c r="X105" s="461"/>
      <c r="Y105" s="461"/>
      <c r="Z105" s="461"/>
      <c r="AA105" s="461"/>
      <c r="AB105" s="461"/>
      <c r="AC105" s="461"/>
      <c r="AD105" s="461"/>
      <c r="AE105" s="461"/>
      <c r="AF105" s="461"/>
      <c r="AG105" s="461"/>
      <c r="AH105" s="461"/>
      <c r="AI105" s="23"/>
    </row>
    <row r="106" spans="1:35" x14ac:dyDescent="0.2">
      <c r="A106" s="25"/>
      <c r="B106" s="461"/>
      <c r="C106" s="461"/>
      <c r="D106" s="461"/>
      <c r="E106" s="461"/>
      <c r="F106" s="461"/>
      <c r="G106" s="461"/>
      <c r="H106" s="461"/>
      <c r="I106" s="461"/>
      <c r="J106" s="461"/>
      <c r="K106" s="461"/>
      <c r="L106" s="461"/>
      <c r="M106" s="461"/>
      <c r="N106" s="461"/>
      <c r="O106" s="461"/>
      <c r="P106" s="461"/>
      <c r="Q106" s="461"/>
      <c r="R106" s="461"/>
      <c r="S106" s="461"/>
      <c r="T106" s="461"/>
      <c r="U106" s="461"/>
      <c r="V106" s="461"/>
      <c r="W106" s="461"/>
      <c r="X106" s="461"/>
      <c r="Y106" s="461"/>
      <c r="Z106" s="461"/>
      <c r="AA106" s="461"/>
      <c r="AB106" s="461"/>
      <c r="AC106" s="461"/>
      <c r="AD106" s="461"/>
      <c r="AE106" s="461"/>
      <c r="AF106" s="461"/>
      <c r="AG106" s="461"/>
      <c r="AH106" s="461"/>
      <c r="AI106" s="23"/>
    </row>
    <row r="107" spans="1:35" x14ac:dyDescent="0.2">
      <c r="A107" s="25"/>
      <c r="B107" s="461"/>
      <c r="C107" s="461"/>
      <c r="D107" s="461"/>
      <c r="E107" s="461"/>
      <c r="F107" s="461"/>
      <c r="G107" s="461"/>
      <c r="H107" s="461"/>
      <c r="I107" s="461"/>
      <c r="J107" s="461"/>
      <c r="K107" s="461"/>
      <c r="L107" s="461"/>
      <c r="M107" s="461"/>
      <c r="N107" s="461"/>
      <c r="O107" s="461"/>
      <c r="P107" s="461"/>
      <c r="Q107" s="461"/>
      <c r="R107" s="461"/>
      <c r="S107" s="461"/>
      <c r="T107" s="461"/>
      <c r="U107" s="461"/>
      <c r="V107" s="461"/>
      <c r="W107" s="461"/>
      <c r="X107" s="461"/>
      <c r="Y107" s="461"/>
      <c r="Z107" s="461"/>
      <c r="AA107" s="461"/>
      <c r="AB107" s="461"/>
      <c r="AC107" s="461"/>
      <c r="AD107" s="461"/>
      <c r="AE107" s="461"/>
      <c r="AF107" s="461"/>
      <c r="AG107" s="461"/>
      <c r="AH107" s="461"/>
      <c r="AI107" s="23"/>
    </row>
    <row r="108" spans="1:35" x14ac:dyDescent="0.2">
      <c r="A108" s="25"/>
      <c r="B108" s="461"/>
      <c r="C108" s="461"/>
      <c r="D108" s="461"/>
      <c r="E108" s="461"/>
      <c r="F108" s="461"/>
      <c r="G108" s="461"/>
      <c r="H108" s="461"/>
      <c r="I108" s="461"/>
      <c r="J108" s="461"/>
      <c r="K108" s="461"/>
      <c r="L108" s="461"/>
      <c r="M108" s="461"/>
      <c r="N108" s="461"/>
      <c r="O108" s="461"/>
      <c r="P108" s="461"/>
      <c r="Q108" s="461"/>
      <c r="R108" s="461"/>
      <c r="S108" s="461"/>
      <c r="T108" s="461"/>
      <c r="U108" s="461"/>
      <c r="V108" s="461"/>
      <c r="W108" s="461"/>
      <c r="X108" s="461"/>
      <c r="Y108" s="461"/>
      <c r="Z108" s="461"/>
      <c r="AA108" s="461"/>
      <c r="AB108" s="461"/>
      <c r="AC108" s="461"/>
      <c r="AD108" s="461"/>
      <c r="AE108" s="461"/>
      <c r="AF108" s="461"/>
      <c r="AG108" s="461"/>
      <c r="AH108" s="461"/>
      <c r="AI108" s="23"/>
    </row>
    <row r="109" spans="1:35" x14ac:dyDescent="0.2">
      <c r="A109" s="25"/>
      <c r="B109" s="461"/>
      <c r="C109" s="461"/>
      <c r="D109" s="461"/>
      <c r="E109" s="461"/>
      <c r="F109" s="461"/>
      <c r="G109" s="461"/>
      <c r="H109" s="461"/>
      <c r="I109" s="461"/>
      <c r="J109" s="461"/>
      <c r="K109" s="461"/>
      <c r="L109" s="461"/>
      <c r="M109" s="461"/>
      <c r="N109" s="461"/>
      <c r="O109" s="461"/>
      <c r="P109" s="461"/>
      <c r="Q109" s="461"/>
      <c r="R109" s="461"/>
      <c r="S109" s="461"/>
      <c r="T109" s="461"/>
      <c r="U109" s="461"/>
      <c r="V109" s="461"/>
      <c r="W109" s="461"/>
      <c r="X109" s="461"/>
      <c r="Y109" s="461"/>
      <c r="Z109" s="461"/>
      <c r="AA109" s="461"/>
      <c r="AB109" s="461"/>
      <c r="AC109" s="461"/>
      <c r="AD109" s="461"/>
      <c r="AE109" s="461"/>
      <c r="AF109" s="461"/>
      <c r="AG109" s="461"/>
      <c r="AH109" s="461"/>
      <c r="AI109" s="23"/>
    </row>
    <row r="110" spans="1:35" x14ac:dyDescent="0.2">
      <c r="A110" s="25"/>
      <c r="B110" s="461"/>
      <c r="C110" s="461"/>
      <c r="D110" s="461"/>
      <c r="E110" s="461"/>
      <c r="F110" s="461"/>
      <c r="G110" s="461"/>
      <c r="H110" s="461"/>
      <c r="I110" s="461"/>
      <c r="J110" s="461"/>
      <c r="K110" s="461"/>
      <c r="L110" s="461"/>
      <c r="M110" s="461"/>
      <c r="N110" s="461"/>
      <c r="O110" s="461"/>
      <c r="P110" s="461"/>
      <c r="Q110" s="461"/>
      <c r="R110" s="461"/>
      <c r="S110" s="461"/>
      <c r="T110" s="461"/>
      <c r="U110" s="461"/>
      <c r="V110" s="461"/>
      <c r="W110" s="461"/>
      <c r="X110" s="461"/>
      <c r="Y110" s="461"/>
      <c r="Z110" s="461"/>
      <c r="AA110" s="461"/>
      <c r="AB110" s="461"/>
      <c r="AC110" s="461"/>
      <c r="AD110" s="461"/>
      <c r="AE110" s="461"/>
      <c r="AF110" s="461"/>
      <c r="AG110" s="461"/>
      <c r="AH110" s="461"/>
      <c r="AI110" s="23"/>
    </row>
    <row r="111" spans="1:35" x14ac:dyDescent="0.2">
      <c r="A111" s="25"/>
      <c r="B111" s="461"/>
      <c r="C111" s="461"/>
      <c r="D111" s="461"/>
      <c r="E111" s="461"/>
      <c r="F111" s="461"/>
      <c r="G111" s="461"/>
      <c r="H111" s="461"/>
      <c r="I111" s="461"/>
      <c r="J111" s="461"/>
      <c r="K111" s="461"/>
      <c r="L111" s="461"/>
      <c r="M111" s="461"/>
      <c r="N111" s="461"/>
      <c r="O111" s="461"/>
      <c r="P111" s="461"/>
      <c r="Q111" s="461"/>
      <c r="R111" s="461"/>
      <c r="S111" s="461"/>
      <c r="T111" s="461"/>
      <c r="U111" s="461"/>
      <c r="V111" s="461"/>
      <c r="W111" s="461"/>
      <c r="X111" s="461"/>
      <c r="Y111" s="461"/>
      <c r="Z111" s="461"/>
      <c r="AA111" s="461"/>
      <c r="AB111" s="461"/>
      <c r="AC111" s="461"/>
      <c r="AD111" s="461"/>
      <c r="AE111" s="461"/>
      <c r="AF111" s="461"/>
      <c r="AG111" s="461"/>
      <c r="AH111" s="461"/>
      <c r="AI111" s="23"/>
    </row>
    <row r="112" spans="1:35" x14ac:dyDescent="0.2">
      <c r="A112" s="25"/>
      <c r="B112" s="461"/>
      <c r="C112" s="461"/>
      <c r="D112" s="461"/>
      <c r="E112" s="461"/>
      <c r="F112" s="461"/>
      <c r="G112" s="461"/>
      <c r="H112" s="461"/>
      <c r="I112" s="461"/>
      <c r="J112" s="461"/>
      <c r="K112" s="461"/>
      <c r="L112" s="461"/>
      <c r="M112" s="461"/>
      <c r="N112" s="461"/>
      <c r="O112" s="461"/>
      <c r="P112" s="461"/>
      <c r="Q112" s="461"/>
      <c r="R112" s="461"/>
      <c r="S112" s="461"/>
      <c r="T112" s="461"/>
      <c r="U112" s="461"/>
      <c r="V112" s="461"/>
      <c r="W112" s="461"/>
      <c r="X112" s="461"/>
      <c r="Y112" s="461"/>
      <c r="Z112" s="461"/>
      <c r="AA112" s="461"/>
      <c r="AB112" s="461"/>
      <c r="AC112" s="461"/>
      <c r="AD112" s="461"/>
      <c r="AE112" s="461"/>
      <c r="AF112" s="461"/>
      <c r="AG112" s="461"/>
      <c r="AH112" s="461"/>
      <c r="AI112" s="23"/>
    </row>
    <row r="113" spans="1:35" x14ac:dyDescent="0.2">
      <c r="A113" s="25"/>
      <c r="B113" s="461"/>
      <c r="C113" s="461"/>
      <c r="D113" s="461"/>
      <c r="E113" s="461"/>
      <c r="F113" s="461"/>
      <c r="G113" s="461"/>
      <c r="H113" s="461"/>
      <c r="I113" s="461"/>
      <c r="J113" s="461"/>
      <c r="K113" s="461"/>
      <c r="L113" s="461"/>
      <c r="M113" s="461"/>
      <c r="N113" s="461"/>
      <c r="O113" s="461"/>
      <c r="P113" s="461"/>
      <c r="Q113" s="461"/>
      <c r="R113" s="461"/>
      <c r="S113" s="461"/>
      <c r="T113" s="461"/>
      <c r="U113" s="461"/>
      <c r="V113" s="461"/>
      <c r="W113" s="461"/>
      <c r="X113" s="461"/>
      <c r="Y113" s="461"/>
      <c r="Z113" s="461"/>
      <c r="AA113" s="461"/>
      <c r="AB113" s="461"/>
      <c r="AC113" s="461"/>
      <c r="AD113" s="461"/>
      <c r="AE113" s="461"/>
      <c r="AF113" s="461"/>
      <c r="AG113" s="461"/>
      <c r="AH113" s="461"/>
      <c r="AI113" s="23"/>
    </row>
    <row r="114" spans="1:35" x14ac:dyDescent="0.2">
      <c r="A114" s="25"/>
      <c r="B114" s="461"/>
      <c r="C114" s="461"/>
      <c r="D114" s="461"/>
      <c r="E114" s="461"/>
      <c r="F114" s="461"/>
      <c r="G114" s="461"/>
      <c r="H114" s="461"/>
      <c r="I114" s="461"/>
      <c r="J114" s="461"/>
      <c r="K114" s="461"/>
      <c r="L114" s="461"/>
      <c r="M114" s="461"/>
      <c r="N114" s="461"/>
      <c r="O114" s="461"/>
      <c r="P114" s="461"/>
      <c r="Q114" s="461"/>
      <c r="R114" s="461"/>
      <c r="S114" s="461"/>
      <c r="T114" s="461"/>
      <c r="U114" s="461"/>
      <c r="V114" s="461"/>
      <c r="W114" s="461"/>
      <c r="X114" s="461"/>
      <c r="Y114" s="461"/>
      <c r="Z114" s="461"/>
      <c r="AA114" s="461"/>
      <c r="AB114" s="461"/>
      <c r="AC114" s="461"/>
      <c r="AD114" s="461"/>
      <c r="AE114" s="461"/>
      <c r="AF114" s="461"/>
      <c r="AG114" s="461"/>
      <c r="AH114" s="461"/>
      <c r="AI114" s="23"/>
    </row>
    <row r="115" spans="1:35" x14ac:dyDescent="0.2">
      <c r="A115" s="25"/>
      <c r="B115" s="461"/>
      <c r="C115" s="461"/>
      <c r="D115" s="461"/>
      <c r="E115" s="461"/>
      <c r="F115" s="461"/>
      <c r="G115" s="461"/>
      <c r="H115" s="461"/>
      <c r="I115" s="461"/>
      <c r="J115" s="461"/>
      <c r="K115" s="461"/>
      <c r="L115" s="461"/>
      <c r="M115" s="461"/>
      <c r="N115" s="461"/>
      <c r="O115" s="461"/>
      <c r="P115" s="461"/>
      <c r="Q115" s="461"/>
      <c r="R115" s="461"/>
      <c r="S115" s="461"/>
      <c r="T115" s="461"/>
      <c r="U115" s="461"/>
      <c r="V115" s="461"/>
      <c r="W115" s="461"/>
      <c r="X115" s="461"/>
      <c r="Y115" s="461"/>
      <c r="Z115" s="461"/>
      <c r="AA115" s="461"/>
      <c r="AB115" s="461"/>
      <c r="AC115" s="461"/>
      <c r="AD115" s="461"/>
      <c r="AE115" s="461"/>
      <c r="AF115" s="461"/>
      <c r="AG115" s="461"/>
      <c r="AH115" s="461"/>
      <c r="AI115" s="23"/>
    </row>
    <row r="116" spans="1:35" x14ac:dyDescent="0.2">
      <c r="A116" s="25"/>
      <c r="B116" s="461"/>
      <c r="C116" s="461"/>
      <c r="D116" s="461"/>
      <c r="E116" s="461"/>
      <c r="F116" s="461"/>
      <c r="G116" s="461"/>
      <c r="H116" s="461"/>
      <c r="I116" s="461"/>
      <c r="J116" s="461"/>
      <c r="K116" s="461"/>
      <c r="L116" s="461"/>
      <c r="M116" s="461"/>
      <c r="N116" s="461"/>
      <c r="O116" s="461"/>
      <c r="P116" s="461"/>
      <c r="Q116" s="461"/>
      <c r="R116" s="461"/>
      <c r="S116" s="461"/>
      <c r="T116" s="461"/>
      <c r="U116" s="461"/>
      <c r="V116" s="461"/>
      <c r="W116" s="461"/>
      <c r="X116" s="461"/>
      <c r="Y116" s="461"/>
      <c r="Z116" s="461"/>
      <c r="AA116" s="461"/>
      <c r="AB116" s="461"/>
      <c r="AC116" s="461"/>
      <c r="AD116" s="461"/>
      <c r="AE116" s="461"/>
      <c r="AF116" s="461"/>
      <c r="AG116" s="461"/>
      <c r="AH116" s="461"/>
      <c r="AI116" s="23"/>
    </row>
    <row r="117" spans="1:35" x14ac:dyDescent="0.2">
      <c r="A117" s="25"/>
      <c r="B117" s="461"/>
      <c r="C117" s="461"/>
      <c r="D117" s="461"/>
      <c r="E117" s="461"/>
      <c r="F117" s="461"/>
      <c r="G117" s="461"/>
      <c r="H117" s="461"/>
      <c r="I117" s="461"/>
      <c r="J117" s="461"/>
      <c r="K117" s="461"/>
      <c r="L117" s="461"/>
      <c r="M117" s="461"/>
      <c r="N117" s="461"/>
      <c r="O117" s="461"/>
      <c r="P117" s="461"/>
      <c r="Q117" s="461"/>
      <c r="R117" s="461"/>
      <c r="S117" s="461"/>
      <c r="T117" s="461"/>
      <c r="U117" s="461"/>
      <c r="V117" s="461"/>
      <c r="W117" s="461"/>
      <c r="X117" s="461"/>
      <c r="Y117" s="461"/>
      <c r="Z117" s="461"/>
      <c r="AA117" s="461"/>
      <c r="AB117" s="461"/>
      <c r="AC117" s="461"/>
      <c r="AD117" s="461"/>
      <c r="AE117" s="461"/>
      <c r="AF117" s="461"/>
      <c r="AG117" s="461"/>
      <c r="AH117" s="461"/>
      <c r="AI117" s="23"/>
    </row>
    <row r="118" spans="1:35" x14ac:dyDescent="0.2">
      <c r="A118" s="25"/>
      <c r="B118" s="461"/>
      <c r="C118" s="461"/>
      <c r="D118" s="461"/>
      <c r="E118" s="461"/>
      <c r="F118" s="461"/>
      <c r="G118" s="461"/>
      <c r="H118" s="461"/>
      <c r="I118" s="461"/>
      <c r="J118" s="461"/>
      <c r="K118" s="461"/>
      <c r="L118" s="461"/>
      <c r="M118" s="461"/>
      <c r="N118" s="461"/>
      <c r="O118" s="461"/>
      <c r="P118" s="461"/>
      <c r="Q118" s="461"/>
      <c r="R118" s="461"/>
      <c r="S118" s="461"/>
      <c r="T118" s="461"/>
      <c r="U118" s="461"/>
      <c r="V118" s="461"/>
      <c r="W118" s="461"/>
      <c r="X118" s="461"/>
      <c r="Y118" s="461"/>
      <c r="Z118" s="461"/>
      <c r="AA118" s="461"/>
      <c r="AB118" s="461"/>
      <c r="AC118" s="461"/>
      <c r="AD118" s="461"/>
      <c r="AE118" s="461"/>
      <c r="AF118" s="461"/>
      <c r="AG118" s="461"/>
      <c r="AH118" s="461"/>
      <c r="AI118" s="23"/>
    </row>
    <row r="119" spans="1:35" x14ac:dyDescent="0.2">
      <c r="A119" s="25"/>
      <c r="B119" s="461"/>
      <c r="C119" s="461"/>
      <c r="D119" s="461"/>
      <c r="E119" s="461"/>
      <c r="F119" s="461"/>
      <c r="G119" s="461"/>
      <c r="H119" s="461"/>
      <c r="I119" s="461"/>
      <c r="J119" s="461"/>
      <c r="K119" s="461"/>
      <c r="L119" s="461"/>
      <c r="M119" s="461"/>
      <c r="N119" s="461"/>
      <c r="O119" s="461"/>
      <c r="P119" s="461"/>
      <c r="Q119" s="461"/>
      <c r="R119" s="461"/>
      <c r="S119" s="461"/>
      <c r="T119" s="461"/>
      <c r="U119" s="461"/>
      <c r="V119" s="461"/>
      <c r="W119" s="461"/>
      <c r="X119" s="461"/>
      <c r="Y119" s="461"/>
      <c r="Z119" s="461"/>
      <c r="AA119" s="461"/>
      <c r="AB119" s="461"/>
      <c r="AC119" s="461"/>
      <c r="AD119" s="461"/>
      <c r="AE119" s="461"/>
      <c r="AF119" s="461"/>
      <c r="AG119" s="461"/>
      <c r="AH119" s="461"/>
      <c r="AI119" s="23"/>
    </row>
    <row r="120" spans="1:35" x14ac:dyDescent="0.2">
      <c r="A120" s="25"/>
      <c r="B120" s="461"/>
      <c r="C120" s="461"/>
      <c r="D120" s="461"/>
      <c r="E120" s="461"/>
      <c r="F120" s="461"/>
      <c r="G120" s="461"/>
      <c r="H120" s="461"/>
      <c r="I120" s="461"/>
      <c r="J120" s="461"/>
      <c r="K120" s="461"/>
      <c r="L120" s="461"/>
      <c r="M120" s="461"/>
      <c r="N120" s="461"/>
      <c r="O120" s="461"/>
      <c r="P120" s="461"/>
      <c r="Q120" s="461"/>
      <c r="R120" s="461"/>
      <c r="S120" s="461"/>
      <c r="T120" s="461"/>
      <c r="U120" s="461"/>
      <c r="V120" s="461"/>
      <c r="W120" s="461"/>
      <c r="X120" s="461"/>
      <c r="Y120" s="461"/>
      <c r="Z120" s="461"/>
      <c r="AA120" s="461"/>
      <c r="AB120" s="461"/>
      <c r="AC120" s="461"/>
      <c r="AD120" s="461"/>
      <c r="AE120" s="461"/>
      <c r="AF120" s="461"/>
      <c r="AG120" s="461"/>
      <c r="AH120" s="461"/>
      <c r="AI120" s="23"/>
    </row>
    <row r="121" spans="1:35" x14ac:dyDescent="0.2">
      <c r="A121" s="25"/>
      <c r="B121" s="461"/>
      <c r="C121" s="461"/>
      <c r="D121" s="461"/>
      <c r="E121" s="461"/>
      <c r="F121" s="461"/>
      <c r="G121" s="461"/>
      <c r="H121" s="461"/>
      <c r="I121" s="461"/>
      <c r="J121" s="461"/>
      <c r="K121" s="461"/>
      <c r="L121" s="461"/>
      <c r="M121" s="461"/>
      <c r="N121" s="461"/>
      <c r="O121" s="461"/>
      <c r="P121" s="461"/>
      <c r="Q121" s="461"/>
      <c r="R121" s="461"/>
      <c r="S121" s="461"/>
      <c r="T121" s="461"/>
      <c r="U121" s="461"/>
      <c r="V121" s="461"/>
      <c r="W121" s="461"/>
      <c r="X121" s="461"/>
      <c r="Y121" s="461"/>
      <c r="Z121" s="461"/>
      <c r="AA121" s="461"/>
      <c r="AB121" s="461"/>
      <c r="AC121" s="461"/>
      <c r="AD121" s="461"/>
      <c r="AE121" s="461"/>
      <c r="AF121" s="461"/>
      <c r="AG121" s="461"/>
      <c r="AH121" s="461"/>
      <c r="AI121" s="23"/>
    </row>
    <row r="122" spans="1:35" x14ac:dyDescent="0.2">
      <c r="A122" s="25"/>
      <c r="B122" s="461"/>
      <c r="C122" s="461"/>
      <c r="D122" s="461"/>
      <c r="E122" s="461"/>
      <c r="F122" s="461"/>
      <c r="G122" s="461"/>
      <c r="H122" s="461"/>
      <c r="I122" s="461"/>
      <c r="J122" s="461"/>
      <c r="K122" s="461"/>
      <c r="L122" s="461"/>
      <c r="M122" s="461"/>
      <c r="N122" s="461"/>
      <c r="O122" s="461"/>
      <c r="P122" s="461"/>
      <c r="Q122" s="461"/>
      <c r="R122" s="461"/>
      <c r="S122" s="461"/>
      <c r="T122" s="461"/>
      <c r="U122" s="461"/>
      <c r="V122" s="461"/>
      <c r="W122" s="461"/>
      <c r="X122" s="461"/>
      <c r="Y122" s="461"/>
      <c r="Z122" s="461"/>
      <c r="AA122" s="461"/>
      <c r="AB122" s="461"/>
      <c r="AC122" s="461"/>
      <c r="AD122" s="461"/>
      <c r="AE122" s="461"/>
      <c r="AF122" s="461"/>
      <c r="AG122" s="461"/>
      <c r="AH122" s="461"/>
      <c r="AI122" s="23"/>
    </row>
    <row r="123" spans="1:35" x14ac:dyDescent="0.2">
      <c r="A123" s="25"/>
      <c r="B123" s="461"/>
      <c r="C123" s="461"/>
      <c r="D123" s="461"/>
      <c r="E123" s="461"/>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23"/>
    </row>
    <row r="124" spans="1:35" x14ac:dyDescent="0.2">
      <c r="A124" s="25"/>
      <c r="B124" s="461"/>
      <c r="C124" s="461"/>
      <c r="D124" s="461"/>
      <c r="E124" s="461"/>
      <c r="F124" s="461"/>
      <c r="G124" s="461"/>
      <c r="H124" s="461"/>
      <c r="I124" s="461"/>
      <c r="J124" s="461"/>
      <c r="K124" s="461"/>
      <c r="L124" s="461"/>
      <c r="M124" s="461"/>
      <c r="N124" s="461"/>
      <c r="O124" s="461"/>
      <c r="P124" s="461"/>
      <c r="Q124" s="461"/>
      <c r="R124" s="461"/>
      <c r="S124" s="461"/>
      <c r="T124" s="461"/>
      <c r="U124" s="461"/>
      <c r="V124" s="461"/>
      <c r="W124" s="461"/>
      <c r="X124" s="461"/>
      <c r="Y124" s="461"/>
      <c r="Z124" s="461"/>
      <c r="AA124" s="461"/>
      <c r="AB124" s="461"/>
      <c r="AC124" s="461"/>
      <c r="AD124" s="461"/>
      <c r="AE124" s="461"/>
      <c r="AF124" s="461"/>
      <c r="AG124" s="461"/>
      <c r="AH124" s="461"/>
      <c r="AI124" s="23"/>
    </row>
    <row r="125" spans="1:35" x14ac:dyDescent="0.2">
      <c r="A125" s="25"/>
      <c r="B125" s="461"/>
      <c r="C125" s="461"/>
      <c r="D125" s="461"/>
      <c r="E125" s="461"/>
      <c r="F125" s="461"/>
      <c r="G125" s="461"/>
      <c r="H125" s="461"/>
      <c r="I125" s="461"/>
      <c r="J125" s="461"/>
      <c r="K125" s="461"/>
      <c r="L125" s="461"/>
      <c r="M125" s="461"/>
      <c r="N125" s="461"/>
      <c r="O125" s="461"/>
      <c r="P125" s="461"/>
      <c r="Q125" s="461"/>
      <c r="R125" s="461"/>
      <c r="S125" s="461"/>
      <c r="T125" s="461"/>
      <c r="U125" s="461"/>
      <c r="V125" s="461"/>
      <c r="W125" s="461"/>
      <c r="X125" s="461"/>
      <c r="Y125" s="461"/>
      <c r="Z125" s="461"/>
      <c r="AA125" s="461"/>
      <c r="AB125" s="461"/>
      <c r="AC125" s="461"/>
      <c r="AD125" s="461"/>
      <c r="AE125" s="461"/>
      <c r="AF125" s="461"/>
      <c r="AG125" s="461"/>
      <c r="AH125" s="461"/>
      <c r="AI125" s="23"/>
    </row>
    <row r="126" spans="1:35" ht="8.1" customHeight="1" x14ac:dyDescent="0.2">
      <c r="A126" s="26"/>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8"/>
    </row>
    <row r="127" spans="1:35" ht="28.7" customHeight="1" thickBot="1" x14ac:dyDescent="0.25">
      <c r="B127" s="462"/>
      <c r="C127" s="462"/>
      <c r="D127" s="462"/>
      <c r="E127" s="462"/>
      <c r="F127" s="462"/>
      <c r="G127" s="462"/>
      <c r="H127" s="462"/>
      <c r="I127" s="462"/>
      <c r="J127" s="462"/>
      <c r="K127" s="462"/>
      <c r="L127" s="462"/>
      <c r="M127" s="462"/>
      <c r="N127" s="462"/>
      <c r="O127" s="462"/>
      <c r="P127" s="462"/>
      <c r="Q127" s="462"/>
      <c r="R127" s="462"/>
      <c r="S127" s="462"/>
      <c r="T127" s="462"/>
      <c r="U127" s="462"/>
      <c r="V127" s="462"/>
      <c r="W127" s="462"/>
      <c r="X127" s="462"/>
      <c r="Y127" s="462"/>
      <c r="AA127" s="463"/>
      <c r="AB127" s="463"/>
      <c r="AC127" s="463"/>
      <c r="AD127" s="463"/>
      <c r="AE127" s="463"/>
      <c r="AF127" s="463"/>
      <c r="AG127" s="463"/>
      <c r="AH127" s="463"/>
    </row>
    <row r="128" spans="1:35" ht="15.75" thickTop="1" x14ac:dyDescent="0.2">
      <c r="B128" s="459" t="s">
        <v>58</v>
      </c>
      <c r="C128" s="459"/>
      <c r="D128" s="459"/>
      <c r="E128" s="459"/>
      <c r="F128" s="459"/>
      <c r="G128" s="12">
        <f>I5</f>
        <v>0</v>
      </c>
      <c r="AA128" s="460" t="s">
        <v>57</v>
      </c>
      <c r="AB128" s="460"/>
      <c r="AC128" s="460"/>
      <c r="AD128" s="460"/>
      <c r="AE128" s="460"/>
      <c r="AF128" s="460"/>
      <c r="AG128" s="460"/>
      <c r="AH128" s="460"/>
    </row>
  </sheetData>
  <mergeCells count="154">
    <mergeCell ref="B128:F128"/>
    <mergeCell ref="AA128:AH128"/>
    <mergeCell ref="F78:S78"/>
    <mergeCell ref="U78:X78"/>
    <mergeCell ref="Z78:AC78"/>
    <mergeCell ref="X80:AB80"/>
    <mergeCell ref="B83:AH125"/>
    <mergeCell ref="B127:Y127"/>
    <mergeCell ref="AA127:AH127"/>
    <mergeCell ref="F76:S76"/>
    <mergeCell ref="U76:X76"/>
    <mergeCell ref="Z76:AC76"/>
    <mergeCell ref="F77:S77"/>
    <mergeCell ref="U77:X77"/>
    <mergeCell ref="Z77:AC77"/>
    <mergeCell ref="X72:AB72"/>
    <mergeCell ref="F74:S74"/>
    <mergeCell ref="T74:X74"/>
    <mergeCell ref="Y74:AC74"/>
    <mergeCell ref="F75:S75"/>
    <mergeCell ref="U75:X75"/>
    <mergeCell ref="Z75:AC75"/>
    <mergeCell ref="F69:S69"/>
    <mergeCell ref="U69:X69"/>
    <mergeCell ref="Z69:AC69"/>
    <mergeCell ref="F70:S70"/>
    <mergeCell ref="U70:X70"/>
    <mergeCell ref="Z70:AC70"/>
    <mergeCell ref="F67:S67"/>
    <mergeCell ref="U67:X67"/>
    <mergeCell ref="Z67:AC67"/>
    <mergeCell ref="F68:S68"/>
    <mergeCell ref="U68:X68"/>
    <mergeCell ref="Z68:AC68"/>
    <mergeCell ref="F62:S62"/>
    <mergeCell ref="U62:X62"/>
    <mergeCell ref="Z62:AC62"/>
    <mergeCell ref="X64:AB64"/>
    <mergeCell ref="F66:S66"/>
    <mergeCell ref="T66:X66"/>
    <mergeCell ref="Y66:AC66"/>
    <mergeCell ref="F60:S60"/>
    <mergeCell ref="U60:X60"/>
    <mergeCell ref="Z60:AC60"/>
    <mergeCell ref="F61:S61"/>
    <mergeCell ref="U61:X61"/>
    <mergeCell ref="Z61:AC61"/>
    <mergeCell ref="F58:S58"/>
    <mergeCell ref="U58:X58"/>
    <mergeCell ref="Z58:AC58"/>
    <mergeCell ref="F59:S59"/>
    <mergeCell ref="U59:X59"/>
    <mergeCell ref="Z59:AC59"/>
    <mergeCell ref="A54:AI54"/>
    <mergeCell ref="F56:S56"/>
    <mergeCell ref="T56:X56"/>
    <mergeCell ref="Y56:AC56"/>
    <mergeCell ref="F57:S57"/>
    <mergeCell ref="U57:X57"/>
    <mergeCell ref="Z57:AC57"/>
    <mergeCell ref="B46:H46"/>
    <mergeCell ref="I46:X46"/>
    <mergeCell ref="AD46:AH46"/>
    <mergeCell ref="I47:X47"/>
    <mergeCell ref="Y47:AC47"/>
    <mergeCell ref="AD47:AH47"/>
    <mergeCell ref="F41:S41"/>
    <mergeCell ref="U41:X41"/>
    <mergeCell ref="Z41:AC41"/>
    <mergeCell ref="X43:AB43"/>
    <mergeCell ref="B45:H45"/>
    <mergeCell ref="I45:AH45"/>
    <mergeCell ref="F39:S39"/>
    <mergeCell ref="U39:X39"/>
    <mergeCell ref="Z39:AC39"/>
    <mergeCell ref="F40:S40"/>
    <mergeCell ref="U40:X40"/>
    <mergeCell ref="Z40:AC40"/>
    <mergeCell ref="F37:S37"/>
    <mergeCell ref="U37:X37"/>
    <mergeCell ref="Z37:AC37"/>
    <mergeCell ref="F38:S38"/>
    <mergeCell ref="U38:X38"/>
    <mergeCell ref="Z38:AC38"/>
    <mergeCell ref="F35:S35"/>
    <mergeCell ref="U35:X35"/>
    <mergeCell ref="Z35:AC35"/>
    <mergeCell ref="F36:S36"/>
    <mergeCell ref="U36:X36"/>
    <mergeCell ref="Z36:AC36"/>
    <mergeCell ref="X31:AB31"/>
    <mergeCell ref="F33:S33"/>
    <mergeCell ref="T33:X33"/>
    <mergeCell ref="Y33:AC33"/>
    <mergeCell ref="F34:S34"/>
    <mergeCell ref="U34:X34"/>
    <mergeCell ref="Z34:AC34"/>
    <mergeCell ref="F28:S28"/>
    <mergeCell ref="U28:X28"/>
    <mergeCell ref="Z28:AC28"/>
    <mergeCell ref="F29:S29"/>
    <mergeCell ref="U29:X29"/>
    <mergeCell ref="Z29:AC29"/>
    <mergeCell ref="F26:S26"/>
    <mergeCell ref="U26:X26"/>
    <mergeCell ref="Z26:AC26"/>
    <mergeCell ref="F27:S27"/>
    <mergeCell ref="U27:X27"/>
    <mergeCell ref="Z27:AC27"/>
    <mergeCell ref="F24:S24"/>
    <mergeCell ref="U24:X24"/>
    <mergeCell ref="Z24:AC24"/>
    <mergeCell ref="F25:S25"/>
    <mergeCell ref="U25:X25"/>
    <mergeCell ref="Z25:AC25"/>
    <mergeCell ref="F22:S22"/>
    <mergeCell ref="U22:X22"/>
    <mergeCell ref="Z22:AC22"/>
    <mergeCell ref="F23:S23"/>
    <mergeCell ref="U23:X23"/>
    <mergeCell ref="Z23:AC23"/>
    <mergeCell ref="F20:S20"/>
    <mergeCell ref="U20:X20"/>
    <mergeCell ref="Z20:AC20"/>
    <mergeCell ref="F21:S21"/>
    <mergeCell ref="U21:X21"/>
    <mergeCell ref="Z21:AC21"/>
    <mergeCell ref="F18:S18"/>
    <mergeCell ref="U18:X18"/>
    <mergeCell ref="Z18:AC18"/>
    <mergeCell ref="F19:S19"/>
    <mergeCell ref="U19:X19"/>
    <mergeCell ref="Z19:AC19"/>
    <mergeCell ref="F17:S17"/>
    <mergeCell ref="U17:X17"/>
    <mergeCell ref="Z17:AC17"/>
    <mergeCell ref="A12:AI12"/>
    <mergeCell ref="F14:S14"/>
    <mergeCell ref="T14:X14"/>
    <mergeCell ref="Y14:AC14"/>
    <mergeCell ref="F15:S15"/>
    <mergeCell ref="U15:X15"/>
    <mergeCell ref="Z15:AC15"/>
    <mergeCell ref="B3:H3"/>
    <mergeCell ref="I3:AH3"/>
    <mergeCell ref="B4:H4"/>
    <mergeCell ref="I4:X4"/>
    <mergeCell ref="AD4:AH4"/>
    <mergeCell ref="I5:X5"/>
    <mergeCell ref="Y5:AC5"/>
    <mergeCell ref="AD5:AH5"/>
    <mergeCell ref="F16:S16"/>
    <mergeCell ref="U16:X16"/>
    <mergeCell ref="Z16:AC16"/>
  </mergeCells>
  <pageMargins left="0.5" right="0.5" top="0.5" bottom="0.5" header="0.3" footer="0.3"/>
  <pageSetup orientation="portrait" r:id="rId1"/>
  <headerFooter>
    <oddHeader>&amp;C&amp;"Arial,Bold"&amp;14Employment Support Services Contracts Audit Form</oddHeader>
  </headerFooter>
  <rowBreaks count="2" manualBreakCount="2">
    <brk id="43" max="16383" man="1"/>
    <brk id="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DATE CALCULATOR</vt:lpstr>
      <vt:lpstr>Monthly Updates</vt:lpstr>
      <vt:lpstr>Blank</vt:lpstr>
      <vt:lpstr>Scorecard</vt:lpstr>
      <vt:lpstr>Scorecard!CustomizedEmploymentScoreCard</vt:lpstr>
      <vt:lpstr>'DATE CALCULATOR'!Print_Area</vt:lpstr>
      <vt:lpstr>Scorecard!Print_Area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Hatter</dc:creator>
  <cp:lastModifiedBy>Janie Fugitt</cp:lastModifiedBy>
  <cp:lastPrinted>2021-10-20T13:53:24Z</cp:lastPrinted>
  <dcterms:created xsi:type="dcterms:W3CDTF">2019-10-18T20:20:11Z</dcterms:created>
  <dcterms:modified xsi:type="dcterms:W3CDTF">2022-08-18T21:06:35Z</dcterms:modified>
</cp:coreProperties>
</file>